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Summary" sheetId="2" state="visible" r:id="rId4"/>
    <sheet name="Projects" sheetId="3" state="visible" r:id="rId5"/>
    <sheet name="Cost centres" sheetId="4" state="visible" r:id="rId6"/>
    <sheet name="Claims" sheetId="5" state="visible" r:id="rId7"/>
    <sheet name="Claim lines" sheetId="6" state="visible" r:id="rId8"/>
    <sheet name="Variations" sheetId="7" state="visible" r:id="rId9"/>
    <sheet name="Retention" sheetId="8" state="visible" r:id="rId10"/>
    <sheet name="Xero tie-out" sheetId="9" state="visible" r:id="rId11"/>
    <sheet name="WIP 30 Sep 2026" sheetId="10" state="visible" r:id="rId12"/>
    <sheet name="WIP by month" sheetId="11" state="visible" r:id="rId13"/>
    <sheet name="Cost centre list" sheetId="12" state="visible" r:id="rId14"/>
  </sheets>
  <definedNames>
    <definedName function="false" hidden="true" localSheetId="5" name="_xlnm._FilterDatabase" vbProcedure="false">'Claim lines'!$A$1:$E$1102</definedName>
    <definedName function="false" hidden="true" localSheetId="4" name="_xlnm._FilterDatabase" vbProcedure="false">Claims!$A$1:$M$521</definedName>
    <definedName function="false" hidden="true" localSheetId="11" name="_xlnm._FilterDatabase" vbProcedure="false">'Cost centre list'!$A$1:$C$10</definedName>
    <definedName function="false" hidden="true" localSheetId="3" name="_xlnm._FilterDatabase" vbProcedure="false">'Cost centres'!$A$1:$H$311</definedName>
    <definedName function="false" hidden="true" localSheetId="2" name="_xlnm._FilterDatabase" vbProcedure="false">Projects!$A$1:$M$47</definedName>
    <definedName function="false" hidden="true" localSheetId="7" name="_xlnm._FilterDatabase" vbProcedure="false">Retention!$A$1:$H$23</definedName>
    <definedName function="false" hidden="true" localSheetId="6" name="_xlnm._FilterDatabase" vbProcedure="false">Variations!$A$1:$I$141</definedName>
    <definedName function="false" hidden="true" localSheetId="9" name="_xlnm._FilterDatabase" vbProcedure="false">'WIP 30 Sep 2026'!$A$1:$L$18</definedName>
    <definedName function="false" hidden="true" localSheetId="10" name="_xlnm._FilterDatabase" vbProcedure="false">'WIP by month'!$A$1:$I$13</definedName>
    <definedName function="false" hidden="true" localSheetId="8" name="_xlnm._FilterDatabase" vbProcedure="false">'Xero tie-out'!$A$1:$I$13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<sst xmlns="http://schemas.openxmlformats.org/spreadsheetml/2006/main" count="8489" uniqueCount="1065">
  <si>
    <t xml:space="preserve">WIP and claims workbook: simPRO progress claims, retention and WIP, tied to Xero</t>
  </si>
  <si>
    <t xml:space="preserve">Work sample: realistic data, not a past client job. Amounts are in AUD and GST is 10%.</t>
  </si>
  <si>
    <t xml:space="preserve">Illustrative sample data for a Melbourne commercial electrical contractor: 46 projects over the 12 months to 30 September 2026. It shows how contract value, variations, retention and WIP are held and checked.</t>
  </si>
  <si>
    <t xml:space="preserve">Formulas are live. Change a claimed percentage, a variation or a claim line and the claim totals, GST, retention, tie-out and WIP figures recalculate.</t>
  </si>
  <si>
    <t xml:space="preserve">Sheet</t>
  </si>
  <si>
    <t xml:space="preserve">What it shows</t>
  </si>
  <si>
    <t xml:space="preserve">Summary</t>
  </si>
  <si>
    <t xml:space="preserve">Key totals and checks as live formulas, next to the figure printed in the walkthrough.</t>
  </si>
  <si>
    <t xml:space="preserve">Projects</t>
  </si>
  <si>
    <t xml:space="preserve">One row per project. Approved variations, claimable total, claimed to date and remaining are formulas.</t>
  </si>
  <si>
    <t xml:space="preserve">Cost centres</t>
  </si>
  <si>
    <t xml:space="preserve">310 cost centres, including variation cost centres. Claimed and remaining are calculated from the claimed percentage.</t>
  </si>
  <si>
    <t xml:space="preserve">Claims</t>
  </si>
  <si>
    <t xml:space="preserve">520 progress and final claims. Claimed amount is summed from the claim lines; net, GST (10%) and invoice total are formulas.</t>
  </si>
  <si>
    <t xml:space="preserve">Claim lines</t>
  </si>
  <si>
    <t xml:space="preserve">The cost-centre lines behind each claim.</t>
  </si>
  <si>
    <t xml:space="preserve">Variations</t>
  </si>
  <si>
    <t xml:space="preserve">The variation register with status and whether each was on the old claim spreadsheet.</t>
  </si>
  <si>
    <t xml:space="preserve">Retention</t>
  </si>
  <si>
    <t xml:space="preserve">Retention register. Still held is deducted less released.</t>
  </si>
  <si>
    <t xml:space="preserve">Xero tie-out</t>
  </si>
  <si>
    <t xml:space="preserve">Monthly comparison of approved simPRO claims with the invoices in Xero that came from simPRO. Difference is a formula.</t>
  </si>
  <si>
    <t xml:space="preserve">WIP 30 Sep 2026</t>
  </si>
  <si>
    <t xml:space="preserve">Live projects: percent complete, earned revenue, over or under billing and forecast margin as formulas.</t>
  </si>
  <si>
    <t xml:space="preserve">WIP by month</t>
  </si>
  <si>
    <t xml:space="preserve">Twelve month-end WIP positions.</t>
  </si>
  <si>
    <t xml:space="preserve">Cost centre list</t>
  </si>
  <si>
    <t xml:space="preserve">The standard cost centres and the Xero revenue account for each.</t>
  </si>
  <si>
    <t xml:space="preserve">The totals row under each table follows the filters. All amounts are in AUD ex GST unless a column says inc GST.</t>
  </si>
  <si>
    <t xml:space="preserve">Prepared by Manaz Afzal</t>
  </si>
  <si>
    <t xml:space="preserve">Summary and tie-out checks</t>
  </si>
  <si>
    <t xml:space="preserve">Green cells are live formulas. 'Printed in walkthrough' is the figure shown in index.md, so the workbook can be compared with it.</t>
  </si>
  <si>
    <t xml:space="preserve">Sample size</t>
  </si>
  <si>
    <t xml:space="preserve">Value</t>
  </si>
  <si>
    <t xml:space="preserve">Printed in walkthrough</t>
  </si>
  <si>
    <t xml:space="preserve">Match</t>
  </si>
  <si>
    <t xml:space="preserve">Note</t>
  </si>
  <si>
    <t xml:space="preserve">Live projects at 30 Sep 2026</t>
  </si>
  <si>
    <t xml:space="preserve">Progress claims</t>
  </si>
  <si>
    <t xml:space="preserve">Variations (all statuses)</t>
  </si>
  <si>
    <t xml:space="preserve">Contract and variations</t>
  </si>
  <si>
    <t xml:space="preserve">Contract value (ex GST)</t>
  </si>
  <si>
    <t xml:space="preserve">Approved variations (ex GST)</t>
  </si>
  <si>
    <t xml:space="preserve">From the variation register, status Approved</t>
  </si>
  <si>
    <t xml:space="preserve">Variations awaiting approval (ex GST)</t>
  </si>
  <si>
    <t xml:space="preserve">The 'chase approval' list</t>
  </si>
  <si>
    <t xml:space="preserve">Projects where claimed + remaining = contract + approved variations</t>
  </si>
  <si>
    <t xml:space="preserve">Exhibit C check, 46 of 46</t>
  </si>
  <si>
    <t xml:space="preserve">Projects where cost centres add up to the claimable total</t>
  </si>
  <si>
    <t xml:space="preserve">Claims, GST and the Xero tie-out (12 months)</t>
  </si>
  <si>
    <t xml:space="preserve">Claims net (ex GST)</t>
  </si>
  <si>
    <t xml:space="preserve">GST</t>
  </si>
  <si>
    <t xml:space="preserve">10% of each claim's net, rounded to the cent</t>
  </si>
  <si>
    <t xml:space="preserve">simPRO total (inc GST)</t>
  </si>
  <si>
    <t xml:space="preserve">Xero total (inc GST)</t>
  </si>
  <si>
    <t xml:space="preserve">Typed in from the Xero export</t>
  </si>
  <si>
    <t xml:space="preserve">Difference, simPRO less Xero</t>
  </si>
  <si>
    <t xml:space="preserve">Printed as $0.00 in the walkthrough</t>
  </si>
  <si>
    <t xml:space="preserve">Months with a zero difference</t>
  </si>
  <si>
    <t xml:space="preserve">12 of 12 months</t>
  </si>
  <si>
    <t xml:space="preserve">Approved claims counted in the tie-out</t>
  </si>
  <si>
    <t xml:space="preserve">Retention still held</t>
  </si>
  <si>
    <t xml:space="preserve">Deducted less released</t>
  </si>
  <si>
    <t xml:space="preserve">Retention projects</t>
  </si>
  <si>
    <t xml:space="preserve">Held at September month end (tie-out sheet)</t>
  </si>
  <si>
    <t xml:space="preserve">Should equal the retention register</t>
  </si>
  <si>
    <t xml:space="preserve">Retention deducted = released + still held (projects)</t>
  </si>
  <si>
    <t xml:space="preserve">22 of 22</t>
  </si>
  <si>
    <t xml:space="preserve">WIP at 30 September 2026 (live projects, cost to cost)</t>
  </si>
  <si>
    <t xml:space="preserve">Contract + approved variations</t>
  </si>
  <si>
    <t xml:space="preserve">Billed to date</t>
  </si>
  <si>
    <t xml:space="preserve">Earned revenue</t>
  </si>
  <si>
    <t xml:space="preserve">Net over / (under) billed</t>
  </si>
  <si>
    <t xml:space="preserve">Negative = work done but not yet claimed</t>
  </si>
  <si>
    <t xml:space="preserve">Billed ahead of the work (projects over-billed)</t>
  </si>
  <si>
    <t xml:space="preserve">Work not yet claimed (projects under-billed)</t>
  </si>
  <si>
    <t xml:space="preserve">Project</t>
  </si>
  <si>
    <t xml:space="preserve">Project name</t>
  </si>
  <si>
    <t xml:space="preserve">Customer</t>
  </si>
  <si>
    <t xml:space="preserve">Started</t>
  </si>
  <si>
    <t xml:space="preserve">Status at 30 Sep 2026</t>
  </si>
  <si>
    <t xml:space="preserve">Contract (ex GST)</t>
  </si>
  <si>
    <t xml:space="preserve">Total claimable (ex GST)</t>
  </si>
  <si>
    <t xml:space="preserve">Claimed to date (ex GST)</t>
  </si>
  <si>
    <t xml:space="preserve">Remaining (ex GST)</t>
  </si>
  <si>
    <t xml:space="preserve">Cost centres total (ex GST)</t>
  </si>
  <si>
    <t xml:space="preserve">Check: cost centres = claimable</t>
  </si>
  <si>
    <t xml:space="preserve">P2511</t>
  </si>
  <si>
    <t xml:space="preserve">Office fit-out, Heidelberg</t>
  </si>
  <si>
    <t xml:space="preserve">Head contractor 1</t>
  </si>
  <si>
    <t xml:space="preserve">Before Oct 2025</t>
  </si>
  <si>
    <t xml:space="preserve">Complete</t>
  </si>
  <si>
    <t xml:space="preserve">P2512</t>
  </si>
  <si>
    <t xml:space="preserve">Warehouse lighting upgrade, Northcote</t>
  </si>
  <si>
    <t xml:space="preserve">P2513</t>
  </si>
  <si>
    <t xml:space="preserve">Aged care wing, St Kilda</t>
  </si>
  <si>
    <t xml:space="preserve">Direct to owner</t>
  </si>
  <si>
    <t xml:space="preserve">P2514</t>
  </si>
  <si>
    <t xml:space="preserve">School science block, Richmond</t>
  </si>
  <si>
    <t xml:space="preserve">Head contractor 2</t>
  </si>
  <si>
    <t xml:space="preserve">P2515</t>
  </si>
  <si>
    <t xml:space="preserve">Showroom refurbishment, Preston West</t>
  </si>
  <si>
    <t xml:space="preserve">P2516</t>
  </si>
  <si>
    <t xml:space="preserve">Showroom refurbishment, Werribee</t>
  </si>
  <si>
    <t xml:space="preserve">P2517</t>
  </si>
  <si>
    <t xml:space="preserve">Aged care wing, Essendon</t>
  </si>
  <si>
    <t xml:space="preserve">P2518</t>
  </si>
  <si>
    <t xml:space="preserve">Car park lighting and EV, Heidelberg</t>
  </si>
  <si>
    <t xml:space="preserve">P2519</t>
  </si>
  <si>
    <t xml:space="preserve">Car park lighting and EV, Williamstown</t>
  </si>
  <si>
    <t xml:space="preserve">P2520</t>
  </si>
  <si>
    <t xml:space="preserve">Industrial unit power upgrade, Hawthorn</t>
  </si>
  <si>
    <t xml:space="preserve">Head contractor 4</t>
  </si>
  <si>
    <t xml:space="preserve">P2521</t>
  </si>
  <si>
    <t xml:space="preserve">Aged care wing, Coburg</t>
  </si>
  <si>
    <t xml:space="preserve">P2522</t>
  </si>
  <si>
    <t xml:space="preserve">Car park lighting and EV, Oakleigh</t>
  </si>
  <si>
    <t xml:space="preserve">P2523</t>
  </si>
  <si>
    <t xml:space="preserve">Aged care wing, Bayswater</t>
  </si>
  <si>
    <t xml:space="preserve">Head contractor 3</t>
  </si>
  <si>
    <t xml:space="preserve">P2524</t>
  </si>
  <si>
    <t xml:space="preserve">Childcare centre, Preston</t>
  </si>
  <si>
    <t xml:space="preserve">P2525</t>
  </si>
  <si>
    <t xml:space="preserve">Medical centre electrical, Mentone</t>
  </si>
  <si>
    <t xml:space="preserve">P2526</t>
  </si>
  <si>
    <t xml:space="preserve">School science block, Clayton</t>
  </si>
  <si>
    <t xml:space="preserve">Live</t>
  </si>
  <si>
    <t xml:space="preserve">P2527</t>
  </si>
  <si>
    <t xml:space="preserve">Showroom refurbishment, Williamstown</t>
  </si>
  <si>
    <t xml:space="preserve">P2528</t>
  </si>
  <si>
    <t xml:space="preserve">Apartment common areas, Bayswater</t>
  </si>
  <si>
    <t xml:space="preserve">P2529</t>
  </si>
  <si>
    <t xml:space="preserve">Apartment common areas, Preston</t>
  </si>
  <si>
    <t xml:space="preserve">Head contractor 5</t>
  </si>
  <si>
    <t xml:space="preserve">P2530</t>
  </si>
  <si>
    <t xml:space="preserve">Gym fit-out, Preston</t>
  </si>
  <si>
    <t xml:space="preserve">P2531</t>
  </si>
  <si>
    <t xml:space="preserve">Industrial unit power upgrade, Abbotsford</t>
  </si>
  <si>
    <t xml:space="preserve">P2532</t>
  </si>
  <si>
    <t xml:space="preserve">Industrial unit power upgrade, Ascot Vale</t>
  </si>
  <si>
    <t xml:space="preserve">P2533</t>
  </si>
  <si>
    <t xml:space="preserve">Office fit-out, Oakleigh</t>
  </si>
  <si>
    <t xml:space="preserve">P2534</t>
  </si>
  <si>
    <t xml:space="preserve">Retail tenancy fit-out, Bayswater</t>
  </si>
  <si>
    <t xml:space="preserve">P2535</t>
  </si>
  <si>
    <t xml:space="preserve">Office fit-out, Preston</t>
  </si>
  <si>
    <t xml:space="preserve">Oct 2025</t>
  </si>
  <si>
    <t xml:space="preserve">P2536</t>
  </si>
  <si>
    <t xml:space="preserve">Warehouse lighting upgrade, Preston</t>
  </si>
  <si>
    <t xml:space="preserve">P2537</t>
  </si>
  <si>
    <t xml:space="preserve">Car park lighting and EV, Ascot Vale</t>
  </si>
  <si>
    <t xml:space="preserve">Nov 2025</t>
  </si>
  <si>
    <t xml:space="preserve">P2538</t>
  </si>
  <si>
    <t xml:space="preserve">Medical centre electrical, Kew</t>
  </si>
  <si>
    <t xml:space="preserve">P2539</t>
  </si>
  <si>
    <t xml:space="preserve">Retail tenancy fit-out, Carlton</t>
  </si>
  <si>
    <t xml:space="preserve">P2540</t>
  </si>
  <si>
    <t xml:space="preserve">Aged care wing, Burwood</t>
  </si>
  <si>
    <t xml:space="preserve">Dec 2025</t>
  </si>
  <si>
    <t xml:space="preserve">P2541</t>
  </si>
  <si>
    <t xml:space="preserve">Apartment common areas, Clayton</t>
  </si>
  <si>
    <t xml:space="preserve">P2542</t>
  </si>
  <si>
    <t xml:space="preserve">Apartment common areas, Moonee Ponds</t>
  </si>
  <si>
    <t xml:space="preserve">P2543</t>
  </si>
  <si>
    <t xml:space="preserve">Retail tenancy fit-out, Yarraville</t>
  </si>
  <si>
    <t xml:space="preserve">P2544</t>
  </si>
  <si>
    <t xml:space="preserve">School science block, St Kilda</t>
  </si>
  <si>
    <t xml:space="preserve">P2545</t>
  </si>
  <si>
    <t xml:space="preserve">Showroom refurbishment, Hawthorn</t>
  </si>
  <si>
    <t xml:space="preserve">P2546</t>
  </si>
  <si>
    <t xml:space="preserve">Showroom refurbishment, Malvern</t>
  </si>
  <si>
    <t xml:space="preserve">P2547</t>
  </si>
  <si>
    <t xml:space="preserve">School science block, Dandenong</t>
  </si>
  <si>
    <t xml:space="preserve">Jan 2026</t>
  </si>
  <si>
    <t xml:space="preserve">P2548</t>
  </si>
  <si>
    <t xml:space="preserve">School science block, Essendon</t>
  </si>
  <si>
    <t xml:space="preserve">P2549</t>
  </si>
  <si>
    <t xml:space="preserve">Warehouse lighting upgrade, Box Hill</t>
  </si>
  <si>
    <t xml:space="preserve">P2550</t>
  </si>
  <si>
    <t xml:space="preserve">Warehouse lighting upgrade, Fitzroy</t>
  </si>
  <si>
    <t xml:space="preserve">P2551</t>
  </si>
  <si>
    <t xml:space="preserve">Warehouse lighting upgrade, Reservoir</t>
  </si>
  <si>
    <t xml:space="preserve">P2552</t>
  </si>
  <si>
    <t xml:space="preserve">Aged care wing, Hawthorn</t>
  </si>
  <si>
    <t xml:space="preserve">Feb 2026</t>
  </si>
  <si>
    <t xml:space="preserve">P2553</t>
  </si>
  <si>
    <t xml:space="preserve">School science block, Bayswater</t>
  </si>
  <si>
    <t xml:space="preserve">P2554</t>
  </si>
  <si>
    <t xml:space="preserve">Showroom refurbishment, Reservoir</t>
  </si>
  <si>
    <t xml:space="preserve">P2555</t>
  </si>
  <si>
    <t xml:space="preserve">Gym fit-out, Camberwell</t>
  </si>
  <si>
    <t xml:space="preserve">Mar 2026</t>
  </si>
  <si>
    <t xml:space="preserve">P2556</t>
  </si>
  <si>
    <t xml:space="preserve">Office fit-out, Preston West</t>
  </si>
  <si>
    <t xml:space="preserve">Apr 2026</t>
  </si>
  <si>
    <t xml:space="preserve">Total (follows filters)</t>
  </si>
  <si>
    <t xml:space="preserve">Cost centre</t>
  </si>
  <si>
    <t xml:space="preserve">Type</t>
  </si>
  <si>
    <t xml:space="preserve">Variation</t>
  </si>
  <si>
    <t xml:space="preserve">Value (ex GST)</t>
  </si>
  <si>
    <t xml:space="preserve">Claimed to date %</t>
  </si>
  <si>
    <t xml:space="preserve">Site establishment and temporary power</t>
  </si>
  <si>
    <t xml:space="preserve">Contract</t>
  </si>
  <si>
    <t xml:space="preserve">Switchboards and metering</t>
  </si>
  <si>
    <t xml:space="preserve">Containment and cabling</t>
  </si>
  <si>
    <t xml:space="preserve">Mechanical services wiring</t>
  </si>
  <si>
    <t xml:space="preserve">Fire detection interface</t>
  </si>
  <si>
    <t xml:space="preserve">Testing and commissioning</t>
  </si>
  <si>
    <t xml:space="preserve">Variation V033</t>
  </si>
  <si>
    <t xml:space="preserve">Approved variation</t>
  </si>
  <si>
    <t xml:space="preserve">V033</t>
  </si>
  <si>
    <t xml:space="preserve">Variation V043</t>
  </si>
  <si>
    <t xml:space="preserve">V043</t>
  </si>
  <si>
    <t xml:space="preserve">Variation V047</t>
  </si>
  <si>
    <t xml:space="preserve">V047</t>
  </si>
  <si>
    <t xml:space="preserve">Variation V102</t>
  </si>
  <si>
    <t xml:space="preserve">V102</t>
  </si>
  <si>
    <t xml:space="preserve">Lighting and emergency lighting</t>
  </si>
  <si>
    <t xml:space="preserve">Power and data outlets</t>
  </si>
  <si>
    <t xml:space="preserve">Variation V048</t>
  </si>
  <si>
    <t xml:space="preserve">V048</t>
  </si>
  <si>
    <t xml:space="preserve">Variation V030</t>
  </si>
  <si>
    <t xml:space="preserve">V030</t>
  </si>
  <si>
    <t xml:space="preserve">Variation V049</t>
  </si>
  <si>
    <t xml:space="preserve">V049</t>
  </si>
  <si>
    <t xml:space="preserve">Variation V084</t>
  </si>
  <si>
    <t xml:space="preserve">V084</t>
  </si>
  <si>
    <t xml:space="preserve">Variation V009</t>
  </si>
  <si>
    <t xml:space="preserve">V009</t>
  </si>
  <si>
    <t xml:space="preserve">Variation V069</t>
  </si>
  <si>
    <t xml:space="preserve">V069</t>
  </si>
  <si>
    <t xml:space="preserve">Variation V073</t>
  </si>
  <si>
    <t xml:space="preserve">V073</t>
  </si>
  <si>
    <t xml:space="preserve">Variation V083</t>
  </si>
  <si>
    <t xml:space="preserve">V083</t>
  </si>
  <si>
    <t xml:space="preserve">Variation V107</t>
  </si>
  <si>
    <t xml:space="preserve">V107</t>
  </si>
  <si>
    <t xml:space="preserve">Variation V115</t>
  </si>
  <si>
    <t xml:space="preserve">V115</t>
  </si>
  <si>
    <t xml:space="preserve">Variation V027</t>
  </si>
  <si>
    <t xml:space="preserve">V027</t>
  </si>
  <si>
    <t xml:space="preserve">Variation V036</t>
  </si>
  <si>
    <t xml:space="preserve">V036</t>
  </si>
  <si>
    <t xml:space="preserve">Variation V003</t>
  </si>
  <si>
    <t xml:space="preserve">V003</t>
  </si>
  <si>
    <t xml:space="preserve">Variation V021</t>
  </si>
  <si>
    <t xml:space="preserve">V021</t>
  </si>
  <si>
    <t xml:space="preserve">Variation V024</t>
  </si>
  <si>
    <t xml:space="preserve">V024</t>
  </si>
  <si>
    <t xml:space="preserve">Variation V032</t>
  </si>
  <si>
    <t xml:space="preserve">V032</t>
  </si>
  <si>
    <t xml:space="preserve">Variation V037</t>
  </si>
  <si>
    <t xml:space="preserve">V037</t>
  </si>
  <si>
    <t xml:space="preserve">Variation V041</t>
  </si>
  <si>
    <t xml:space="preserve">V041</t>
  </si>
  <si>
    <t xml:space="preserve">Variation V092</t>
  </si>
  <si>
    <t xml:space="preserve">V092</t>
  </si>
  <si>
    <t xml:space="preserve">Variation V001</t>
  </si>
  <si>
    <t xml:space="preserve">V001</t>
  </si>
  <si>
    <t xml:space="preserve">Variation V006</t>
  </si>
  <si>
    <t xml:space="preserve">V006</t>
  </si>
  <si>
    <t xml:space="preserve">Variation V022</t>
  </si>
  <si>
    <t xml:space="preserve">V022</t>
  </si>
  <si>
    <t xml:space="preserve">Variation V055</t>
  </si>
  <si>
    <t xml:space="preserve">V055</t>
  </si>
  <si>
    <t xml:space="preserve">Variation V011</t>
  </si>
  <si>
    <t xml:space="preserve">V011</t>
  </si>
  <si>
    <t xml:space="preserve">Variation V019</t>
  </si>
  <si>
    <t xml:space="preserve">V019</t>
  </si>
  <si>
    <t xml:space="preserve">Variation V012</t>
  </si>
  <si>
    <t xml:space="preserve">V012</t>
  </si>
  <si>
    <t xml:space="preserve">Variation V060</t>
  </si>
  <si>
    <t xml:space="preserve">V060</t>
  </si>
  <si>
    <t xml:space="preserve">Variation V072</t>
  </si>
  <si>
    <t xml:space="preserve">V072</t>
  </si>
  <si>
    <t xml:space="preserve">Variation V052</t>
  </si>
  <si>
    <t xml:space="preserve">V052</t>
  </si>
  <si>
    <t xml:space="preserve">Variation V061</t>
  </si>
  <si>
    <t xml:space="preserve">V061</t>
  </si>
  <si>
    <t xml:space="preserve">Variation V088</t>
  </si>
  <si>
    <t xml:space="preserve">V088</t>
  </si>
  <si>
    <t xml:space="preserve">Variation V031</t>
  </si>
  <si>
    <t xml:space="preserve">V031</t>
  </si>
  <si>
    <t xml:space="preserve">Variation V058</t>
  </si>
  <si>
    <t xml:space="preserve">V058</t>
  </si>
  <si>
    <t xml:space="preserve">Variation V133</t>
  </si>
  <si>
    <t xml:space="preserve">V133</t>
  </si>
  <si>
    <t xml:space="preserve">Variation V013</t>
  </si>
  <si>
    <t xml:space="preserve">V013</t>
  </si>
  <si>
    <t xml:space="preserve">Variation V002</t>
  </si>
  <si>
    <t xml:space="preserve">V002</t>
  </si>
  <si>
    <t xml:space="preserve">Variation V111</t>
  </si>
  <si>
    <t xml:space="preserve">V111</t>
  </si>
  <si>
    <t xml:space="preserve">Variation V125</t>
  </si>
  <si>
    <t xml:space="preserve">V125</t>
  </si>
  <si>
    <t xml:space="preserve">Variation V046</t>
  </si>
  <si>
    <t xml:space="preserve">V046</t>
  </si>
  <si>
    <t xml:space="preserve">Variation V070</t>
  </si>
  <si>
    <t xml:space="preserve">V070</t>
  </si>
  <si>
    <t xml:space="preserve">Variation V101</t>
  </si>
  <si>
    <t xml:space="preserve">V101</t>
  </si>
  <si>
    <t xml:space="preserve">Variation V105</t>
  </si>
  <si>
    <t xml:space="preserve">V105</t>
  </si>
  <si>
    <t xml:space="preserve">Variation V007</t>
  </si>
  <si>
    <t xml:space="preserve">V007</t>
  </si>
  <si>
    <t xml:space="preserve">Variation V014</t>
  </si>
  <si>
    <t xml:space="preserve">V014</t>
  </si>
  <si>
    <t xml:space="preserve">Variation V020</t>
  </si>
  <si>
    <t xml:space="preserve">V020</t>
  </si>
  <si>
    <t xml:space="preserve">Variation V050</t>
  </si>
  <si>
    <t xml:space="preserve">V050</t>
  </si>
  <si>
    <t xml:space="preserve">Variation V025</t>
  </si>
  <si>
    <t xml:space="preserve">V025</t>
  </si>
  <si>
    <t xml:space="preserve">Variation V134</t>
  </si>
  <si>
    <t xml:space="preserve">V134</t>
  </si>
  <si>
    <t xml:space="preserve">Variation V038</t>
  </si>
  <si>
    <t xml:space="preserve">V038</t>
  </si>
  <si>
    <t xml:space="preserve">Variation V062</t>
  </si>
  <si>
    <t xml:space="preserve">V062</t>
  </si>
  <si>
    <t xml:space="preserve">Variation V075</t>
  </si>
  <si>
    <t xml:space="preserve">V075</t>
  </si>
  <si>
    <t xml:space="preserve">Variation V079</t>
  </si>
  <si>
    <t xml:space="preserve">V079</t>
  </si>
  <si>
    <t xml:space="preserve">Variation V086</t>
  </si>
  <si>
    <t xml:space="preserve">V086</t>
  </si>
  <si>
    <t xml:space="preserve">Variation V117</t>
  </si>
  <si>
    <t xml:space="preserve">V117</t>
  </si>
  <si>
    <t xml:space="preserve">Variation V035</t>
  </si>
  <si>
    <t xml:space="preserve">V035</t>
  </si>
  <si>
    <t xml:space="preserve">Variation V040</t>
  </si>
  <si>
    <t xml:space="preserve">V040</t>
  </si>
  <si>
    <t xml:space="preserve">Variation V094</t>
  </si>
  <si>
    <t xml:space="preserve">V094</t>
  </si>
  <si>
    <t xml:space="preserve">Variation V098</t>
  </si>
  <si>
    <t xml:space="preserve">V098</t>
  </si>
  <si>
    <t xml:space="preserve">Variation V023</t>
  </si>
  <si>
    <t xml:space="preserve">V023</t>
  </si>
  <si>
    <t xml:space="preserve">Variation V054</t>
  </si>
  <si>
    <t xml:space="preserve">V054</t>
  </si>
  <si>
    <t xml:space="preserve">Variation V066</t>
  </si>
  <si>
    <t xml:space="preserve">V066</t>
  </si>
  <si>
    <t xml:space="preserve">Variation V103</t>
  </si>
  <si>
    <t xml:space="preserve">V103</t>
  </si>
  <si>
    <t xml:space="preserve">Variation V114</t>
  </si>
  <si>
    <t xml:space="preserve">V114</t>
  </si>
  <si>
    <t xml:space="preserve">Variation V015</t>
  </si>
  <si>
    <t xml:space="preserve">V015</t>
  </si>
  <si>
    <t xml:space="preserve">Variation V097</t>
  </si>
  <si>
    <t xml:space="preserve">V097</t>
  </si>
  <si>
    <t xml:space="preserve">Variation V127</t>
  </si>
  <si>
    <t xml:space="preserve">V127</t>
  </si>
  <si>
    <t xml:space="preserve">Variation V076</t>
  </si>
  <si>
    <t xml:space="preserve">V076</t>
  </si>
  <si>
    <t xml:space="preserve">Variation V026</t>
  </si>
  <si>
    <t xml:space="preserve">V026</t>
  </si>
  <si>
    <t xml:space="preserve">Variation V139</t>
  </si>
  <si>
    <t xml:space="preserve">V139</t>
  </si>
  <si>
    <t xml:space="preserve">Variation V042</t>
  </si>
  <si>
    <t xml:space="preserve">V042</t>
  </si>
  <si>
    <t xml:space="preserve">Variation V044</t>
  </si>
  <si>
    <t xml:space="preserve">V044</t>
  </si>
  <si>
    <t xml:space="preserve">Variation V109</t>
  </si>
  <si>
    <t xml:space="preserve">V109</t>
  </si>
  <si>
    <t xml:space="preserve">Variation V082</t>
  </si>
  <si>
    <t xml:space="preserve">V082</t>
  </si>
  <si>
    <t xml:space="preserve">Variation V064</t>
  </si>
  <si>
    <t xml:space="preserve">V064</t>
  </si>
  <si>
    <t xml:space="preserve">Variation V100</t>
  </si>
  <si>
    <t xml:space="preserve">V100</t>
  </si>
  <si>
    <t xml:space="preserve">Variation V099</t>
  </si>
  <si>
    <t xml:space="preserve">V099</t>
  </si>
  <si>
    <t xml:space="preserve">Variation V119</t>
  </si>
  <si>
    <t xml:space="preserve">V119</t>
  </si>
  <si>
    <t xml:space="preserve">Variation V122</t>
  </si>
  <si>
    <t xml:space="preserve">V122</t>
  </si>
  <si>
    <t xml:space="preserve">Variation V081</t>
  </si>
  <si>
    <t xml:space="preserve">V081</t>
  </si>
  <si>
    <t xml:space="preserve">Variation V130</t>
  </si>
  <si>
    <t xml:space="preserve">V130</t>
  </si>
  <si>
    <t xml:space="preserve">Variation V071</t>
  </si>
  <si>
    <t xml:space="preserve">V071</t>
  </si>
  <si>
    <t xml:space="preserve">Variation V110</t>
  </si>
  <si>
    <t xml:space="preserve">V110</t>
  </si>
  <si>
    <t xml:space="preserve">Variation V112</t>
  </si>
  <si>
    <t xml:space="preserve">V112</t>
  </si>
  <si>
    <t xml:space="preserve">Variation V128</t>
  </si>
  <si>
    <t xml:space="preserve">V128</t>
  </si>
  <si>
    <t xml:space="preserve">Variation V138</t>
  </si>
  <si>
    <t xml:space="preserve">V138</t>
  </si>
  <si>
    <t xml:space="preserve">Variation V124</t>
  </si>
  <si>
    <t xml:space="preserve">V124</t>
  </si>
  <si>
    <t xml:space="preserve">Variation V135</t>
  </si>
  <si>
    <t xml:space="preserve">V135</t>
  </si>
  <si>
    <t xml:space="preserve">Variation V136</t>
  </si>
  <si>
    <t xml:space="preserve">V136</t>
  </si>
  <si>
    <t xml:space="preserve">Variation V053</t>
  </si>
  <si>
    <t xml:space="preserve">V053</t>
  </si>
  <si>
    <t xml:space="preserve">Variation V067</t>
  </si>
  <si>
    <t xml:space="preserve">V067</t>
  </si>
  <si>
    <t xml:space="preserve">Variation V074</t>
  </si>
  <si>
    <t xml:space="preserve">V074</t>
  </si>
  <si>
    <t xml:space="preserve">Variation V059</t>
  </si>
  <si>
    <t xml:space="preserve">V059</t>
  </si>
  <si>
    <t xml:space="preserve">Variation V078</t>
  </si>
  <si>
    <t xml:space="preserve">V078</t>
  </si>
  <si>
    <t xml:space="preserve">Variation V056</t>
  </si>
  <si>
    <t xml:space="preserve">V056</t>
  </si>
  <si>
    <t xml:space="preserve">Variation V091</t>
  </si>
  <si>
    <t xml:space="preserve">V091</t>
  </si>
  <si>
    <t xml:space="preserve">Variation V108</t>
  </si>
  <si>
    <t xml:space="preserve">V108</t>
  </si>
  <si>
    <t xml:space="preserve">Variation V129</t>
  </si>
  <si>
    <t xml:space="preserve">V129</t>
  </si>
  <si>
    <t xml:space="preserve">Variation V126</t>
  </si>
  <si>
    <t xml:space="preserve">V126</t>
  </si>
  <si>
    <t xml:space="preserve">Variation V113</t>
  </si>
  <si>
    <t xml:space="preserve">V113</t>
  </si>
  <si>
    <t xml:space="preserve">Variation V132</t>
  </si>
  <si>
    <t xml:space="preserve">V132</t>
  </si>
  <si>
    <t xml:space="preserve">Variation V140</t>
  </si>
  <si>
    <t xml:space="preserve">V140</t>
  </si>
  <si>
    <t xml:space="preserve">Claim</t>
  </si>
  <si>
    <t xml:space="preserve">Claim date</t>
  </si>
  <si>
    <t xml:space="preserve">Claimed (ex GST)</t>
  </si>
  <si>
    <t xml:space="preserve">Retention held back</t>
  </si>
  <si>
    <t xml:space="preserve">Retention released</t>
  </si>
  <si>
    <t xml:space="preserve">Net (ex GST)</t>
  </si>
  <si>
    <t xml:space="preserve">GST 10%</t>
  </si>
  <si>
    <t xml:space="preserve">Invoice total (inc GST)</t>
  </si>
  <si>
    <t xml:space="preserve">Status</t>
  </si>
  <si>
    <t xml:space="preserve">Month</t>
  </si>
  <si>
    <t xml:space="preserve">INV-30401</t>
  </si>
  <si>
    <t xml:space="preserve">Progress claim</t>
  </si>
  <si>
    <t xml:space="preserve">Approved - sent to Xero</t>
  </si>
  <si>
    <t xml:space="preserve">INV-30402</t>
  </si>
  <si>
    <t xml:space="preserve">INV-30403</t>
  </si>
  <si>
    <t xml:space="preserve">INV-30404</t>
  </si>
  <si>
    <t xml:space="preserve">INV-30405</t>
  </si>
  <si>
    <t xml:space="preserve">INV-30406</t>
  </si>
  <si>
    <t xml:space="preserve">INV-30407</t>
  </si>
  <si>
    <t xml:space="preserve">INV-30408</t>
  </si>
  <si>
    <t xml:space="preserve">INV-30409</t>
  </si>
  <si>
    <t xml:space="preserve">INV-30410</t>
  </si>
  <si>
    <t xml:space="preserve">INV-30411</t>
  </si>
  <si>
    <t xml:space="preserve">INV-30412</t>
  </si>
  <si>
    <t xml:space="preserve">INV-30413</t>
  </si>
  <si>
    <t xml:space="preserve">INV-30414</t>
  </si>
  <si>
    <t xml:space="preserve">INV-30415</t>
  </si>
  <si>
    <t xml:space="preserve">INV-30416</t>
  </si>
  <si>
    <t xml:space="preserve">INV-30417</t>
  </si>
  <si>
    <t xml:space="preserve">INV-30418</t>
  </si>
  <si>
    <t xml:space="preserve">INV-30419</t>
  </si>
  <si>
    <t xml:space="preserve">INV-30420</t>
  </si>
  <si>
    <t xml:space="preserve">INV-30421</t>
  </si>
  <si>
    <t xml:space="preserve">INV-30422</t>
  </si>
  <si>
    <t xml:space="preserve">INV-30423</t>
  </si>
  <si>
    <t xml:space="preserve">INV-30424</t>
  </si>
  <si>
    <t xml:space="preserve">INV-30425</t>
  </si>
  <si>
    <t xml:space="preserve">INV-30426</t>
  </si>
  <si>
    <t xml:space="preserve">INV-30427</t>
  </si>
  <si>
    <t xml:space="preserve">INV-30428</t>
  </si>
  <si>
    <t xml:space="preserve">INV-30429</t>
  </si>
  <si>
    <t xml:space="preserve">INV-30430</t>
  </si>
  <si>
    <t xml:space="preserve">INV-30431</t>
  </si>
  <si>
    <t xml:space="preserve">INV-30432</t>
  </si>
  <si>
    <t xml:space="preserve">INV-30433</t>
  </si>
  <si>
    <t xml:space="preserve">INV-30434</t>
  </si>
  <si>
    <t xml:space="preserve">INV-30435</t>
  </si>
  <si>
    <t xml:space="preserve">INV-30436</t>
  </si>
  <si>
    <t xml:space="preserve">INV-30437</t>
  </si>
  <si>
    <t xml:space="preserve">INV-30438</t>
  </si>
  <si>
    <t xml:space="preserve">INV-30439</t>
  </si>
  <si>
    <t xml:space="preserve">INV-30440</t>
  </si>
  <si>
    <t xml:space="preserve">INV-30441</t>
  </si>
  <si>
    <t xml:space="preserve">INV-30442</t>
  </si>
  <si>
    <t xml:space="preserve">INV-30443</t>
  </si>
  <si>
    <t xml:space="preserve">INV-30444</t>
  </si>
  <si>
    <t xml:space="preserve">INV-30445</t>
  </si>
  <si>
    <t xml:space="preserve">INV-30446</t>
  </si>
  <si>
    <t xml:space="preserve">INV-30447</t>
  </si>
  <si>
    <t xml:space="preserve">INV-30448</t>
  </si>
  <si>
    <t xml:space="preserve">INV-30449</t>
  </si>
  <si>
    <t xml:space="preserve">INV-30450</t>
  </si>
  <si>
    <t xml:space="preserve">Final claim</t>
  </si>
  <si>
    <t xml:space="preserve">INV-30451</t>
  </si>
  <si>
    <t xml:space="preserve">INV-30452</t>
  </si>
  <si>
    <t xml:space="preserve">INV-30453</t>
  </si>
  <si>
    <t xml:space="preserve">INV-30454</t>
  </si>
  <si>
    <t xml:space="preserve">INV-30455</t>
  </si>
  <si>
    <t xml:space="preserve">INV-30456</t>
  </si>
  <si>
    <t xml:space="preserve">INV-30457</t>
  </si>
  <si>
    <t xml:space="preserve">INV-30458</t>
  </si>
  <si>
    <t xml:space="preserve">INV-30459</t>
  </si>
  <si>
    <t xml:space="preserve">INV-30460</t>
  </si>
  <si>
    <t xml:space="preserve">INV-30461</t>
  </si>
  <si>
    <t xml:space="preserve">INV-30462</t>
  </si>
  <si>
    <t xml:space="preserve">INV-30463</t>
  </si>
  <si>
    <t xml:space="preserve">INV-30464</t>
  </si>
  <si>
    <t xml:space="preserve">INV-30465</t>
  </si>
  <si>
    <t xml:space="preserve">INV-30466</t>
  </si>
  <si>
    <t xml:space="preserve">INV-30467</t>
  </si>
  <si>
    <t xml:space="preserve">INV-30468</t>
  </si>
  <si>
    <t xml:space="preserve">INV-30469</t>
  </si>
  <si>
    <t xml:space="preserve">INV-30470</t>
  </si>
  <si>
    <t xml:space="preserve">INV-30471</t>
  </si>
  <si>
    <t xml:space="preserve">INV-30472</t>
  </si>
  <si>
    <t xml:space="preserve">INV-30473</t>
  </si>
  <si>
    <t xml:space="preserve">INV-30474</t>
  </si>
  <si>
    <t xml:space="preserve">INV-30475</t>
  </si>
  <si>
    <t xml:space="preserve">INV-30476</t>
  </si>
  <si>
    <t xml:space="preserve">INV-30477</t>
  </si>
  <si>
    <t xml:space="preserve">INV-30478</t>
  </si>
  <si>
    <t xml:space="preserve">INV-30479</t>
  </si>
  <si>
    <t xml:space="preserve">INV-30480</t>
  </si>
  <si>
    <t xml:space="preserve">INV-30481</t>
  </si>
  <si>
    <t xml:space="preserve">INV-30482</t>
  </si>
  <si>
    <t xml:space="preserve">INV-30483</t>
  </si>
  <si>
    <t xml:space="preserve">INV-30484</t>
  </si>
  <si>
    <t xml:space="preserve">INV-30485</t>
  </si>
  <si>
    <t xml:space="preserve">INV-30486</t>
  </si>
  <si>
    <t xml:space="preserve">INV-30487</t>
  </si>
  <si>
    <t xml:space="preserve">INV-30488</t>
  </si>
  <si>
    <t xml:space="preserve">INV-30489</t>
  </si>
  <si>
    <t xml:space="preserve">INV-30490</t>
  </si>
  <si>
    <t xml:space="preserve">INV-30491</t>
  </si>
  <si>
    <t xml:space="preserve">INV-30492</t>
  </si>
  <si>
    <t xml:space="preserve">INV-30493</t>
  </si>
  <si>
    <t xml:space="preserve">INV-30494</t>
  </si>
  <si>
    <t xml:space="preserve">INV-30495</t>
  </si>
  <si>
    <t xml:space="preserve">INV-30496</t>
  </si>
  <si>
    <t xml:space="preserve">INV-30497</t>
  </si>
  <si>
    <t xml:space="preserve">INV-30498</t>
  </si>
  <si>
    <t xml:space="preserve">INV-30499</t>
  </si>
  <si>
    <t xml:space="preserve">INV-30500</t>
  </si>
  <si>
    <t xml:space="preserve">INV-30501</t>
  </si>
  <si>
    <t xml:space="preserve">INV-30502</t>
  </si>
  <si>
    <t xml:space="preserve">INV-30503</t>
  </si>
  <si>
    <t xml:space="preserve">INV-30504</t>
  </si>
  <si>
    <t xml:space="preserve">INV-30505</t>
  </si>
  <si>
    <t xml:space="preserve">INV-30506</t>
  </si>
  <si>
    <t xml:space="preserve">INV-30507</t>
  </si>
  <si>
    <t xml:space="preserve">INV-30508</t>
  </si>
  <si>
    <t xml:space="preserve">INV-30509</t>
  </si>
  <si>
    <t xml:space="preserve">INV-30510</t>
  </si>
  <si>
    <t xml:space="preserve">INV-30511</t>
  </si>
  <si>
    <t xml:space="preserve">INV-30512</t>
  </si>
  <si>
    <t xml:space="preserve">INV-30513</t>
  </si>
  <si>
    <t xml:space="preserve">INV-30514</t>
  </si>
  <si>
    <t xml:space="preserve">INV-30515</t>
  </si>
  <si>
    <t xml:space="preserve">INV-30516</t>
  </si>
  <si>
    <t xml:space="preserve">INV-30517</t>
  </si>
  <si>
    <t xml:space="preserve">INV-30518</t>
  </si>
  <si>
    <t xml:space="preserve">INV-30519</t>
  </si>
  <si>
    <t xml:space="preserve">INV-30520</t>
  </si>
  <si>
    <t xml:space="preserve">INV-30521</t>
  </si>
  <si>
    <t xml:space="preserve">INV-30522</t>
  </si>
  <si>
    <t xml:space="preserve">INV-30523</t>
  </si>
  <si>
    <t xml:space="preserve">INV-30524</t>
  </si>
  <si>
    <t xml:space="preserve">INV-30525</t>
  </si>
  <si>
    <t xml:space="preserve">INV-30526</t>
  </si>
  <si>
    <t xml:space="preserve">INV-30527</t>
  </si>
  <si>
    <t xml:space="preserve">INV-30528</t>
  </si>
  <si>
    <t xml:space="preserve">INV-30529</t>
  </si>
  <si>
    <t xml:space="preserve">INV-30530</t>
  </si>
  <si>
    <t xml:space="preserve">INV-30531</t>
  </si>
  <si>
    <t xml:space="preserve">INV-30532</t>
  </si>
  <si>
    <t xml:space="preserve">INV-30533</t>
  </si>
  <si>
    <t xml:space="preserve">INV-30534</t>
  </si>
  <si>
    <t xml:space="preserve">INV-30535</t>
  </si>
  <si>
    <t xml:space="preserve">INV-30536</t>
  </si>
  <si>
    <t xml:space="preserve">INV-30537</t>
  </si>
  <si>
    <t xml:space="preserve">INV-30538</t>
  </si>
  <si>
    <t xml:space="preserve">INV-30539</t>
  </si>
  <si>
    <t xml:space="preserve">INV-30540</t>
  </si>
  <si>
    <t xml:space="preserve">INV-30541</t>
  </si>
  <si>
    <t xml:space="preserve">INV-30542</t>
  </si>
  <si>
    <t xml:space="preserve">INV-30543</t>
  </si>
  <si>
    <t xml:space="preserve">INV-30544</t>
  </si>
  <si>
    <t xml:space="preserve">INV-30545</t>
  </si>
  <si>
    <t xml:space="preserve">INV-30546</t>
  </si>
  <si>
    <t xml:space="preserve">INV-30547</t>
  </si>
  <si>
    <t xml:space="preserve">INV-30548</t>
  </si>
  <si>
    <t xml:space="preserve">INV-30549</t>
  </si>
  <si>
    <t xml:space="preserve">INV-30550</t>
  </si>
  <si>
    <t xml:space="preserve">INV-30551</t>
  </si>
  <si>
    <t xml:space="preserve">INV-30552</t>
  </si>
  <si>
    <t xml:space="preserve">INV-30553</t>
  </si>
  <si>
    <t xml:space="preserve">INV-30554</t>
  </si>
  <si>
    <t xml:space="preserve">INV-30555</t>
  </si>
  <si>
    <t xml:space="preserve">INV-30556</t>
  </si>
  <si>
    <t xml:space="preserve">INV-30557</t>
  </si>
  <si>
    <t xml:space="preserve">INV-30558</t>
  </si>
  <si>
    <t xml:space="preserve">INV-30559</t>
  </si>
  <si>
    <t xml:space="preserve">INV-30560</t>
  </si>
  <si>
    <t xml:space="preserve">INV-30561</t>
  </si>
  <si>
    <t xml:space="preserve">INV-30562</t>
  </si>
  <si>
    <t xml:space="preserve">INV-30563</t>
  </si>
  <si>
    <t xml:space="preserve">INV-30564</t>
  </si>
  <si>
    <t xml:space="preserve">INV-30565</t>
  </si>
  <si>
    <t xml:space="preserve">INV-30566</t>
  </si>
  <si>
    <t xml:space="preserve">INV-30567</t>
  </si>
  <si>
    <t xml:space="preserve">INV-30568</t>
  </si>
  <si>
    <t xml:space="preserve">INV-30569</t>
  </si>
  <si>
    <t xml:space="preserve">INV-30570</t>
  </si>
  <si>
    <t xml:space="preserve">INV-30571</t>
  </si>
  <si>
    <t xml:space="preserve">INV-30572</t>
  </si>
  <si>
    <t xml:space="preserve">INV-30573</t>
  </si>
  <si>
    <t xml:space="preserve">INV-30574</t>
  </si>
  <si>
    <t xml:space="preserve">INV-30575</t>
  </si>
  <si>
    <t xml:space="preserve">INV-30576</t>
  </si>
  <si>
    <t xml:space="preserve">INV-30577</t>
  </si>
  <si>
    <t xml:space="preserve">INV-30578</t>
  </si>
  <si>
    <t xml:space="preserve">INV-30579</t>
  </si>
  <si>
    <t xml:space="preserve">INV-30580</t>
  </si>
  <si>
    <t xml:space="preserve">INV-30581</t>
  </si>
  <si>
    <t xml:space="preserve">INV-30582</t>
  </si>
  <si>
    <t xml:space="preserve">INV-30583</t>
  </si>
  <si>
    <t xml:space="preserve">INV-30584</t>
  </si>
  <si>
    <t xml:space="preserve">INV-30585</t>
  </si>
  <si>
    <t xml:space="preserve">INV-30586</t>
  </si>
  <si>
    <t xml:space="preserve">INV-30587</t>
  </si>
  <si>
    <t xml:space="preserve">INV-30588</t>
  </si>
  <si>
    <t xml:space="preserve">INV-30589</t>
  </si>
  <si>
    <t xml:space="preserve">INV-30590</t>
  </si>
  <si>
    <t xml:space="preserve">INV-30591</t>
  </si>
  <si>
    <t xml:space="preserve">INV-30592</t>
  </si>
  <si>
    <t xml:space="preserve">INV-30593</t>
  </si>
  <si>
    <t xml:space="preserve">INV-30594</t>
  </si>
  <si>
    <t xml:space="preserve">INV-30595</t>
  </si>
  <si>
    <t xml:space="preserve">INV-30596</t>
  </si>
  <si>
    <t xml:space="preserve">INV-30597</t>
  </si>
  <si>
    <t xml:space="preserve">INV-30598</t>
  </si>
  <si>
    <t xml:space="preserve">INV-30599</t>
  </si>
  <si>
    <t xml:space="preserve">INV-30600</t>
  </si>
  <si>
    <t xml:space="preserve">INV-30601</t>
  </si>
  <si>
    <t xml:space="preserve">INV-30602</t>
  </si>
  <si>
    <t xml:space="preserve">INV-30603</t>
  </si>
  <si>
    <t xml:space="preserve">INV-30604</t>
  </si>
  <si>
    <t xml:space="preserve">INV-30605</t>
  </si>
  <si>
    <t xml:space="preserve">INV-30606</t>
  </si>
  <si>
    <t xml:space="preserve">INV-30607</t>
  </si>
  <si>
    <t xml:space="preserve">INV-30608</t>
  </si>
  <si>
    <t xml:space="preserve">INV-30609</t>
  </si>
  <si>
    <t xml:space="preserve">INV-30610</t>
  </si>
  <si>
    <t xml:space="preserve">INV-30611</t>
  </si>
  <si>
    <t xml:space="preserve">INV-30612</t>
  </si>
  <si>
    <t xml:space="preserve">INV-30613</t>
  </si>
  <si>
    <t xml:space="preserve">INV-30614</t>
  </si>
  <si>
    <t xml:space="preserve">INV-30615</t>
  </si>
  <si>
    <t xml:space="preserve">INV-30616</t>
  </si>
  <si>
    <t xml:space="preserve">INV-30617</t>
  </si>
  <si>
    <t xml:space="preserve">INV-30618</t>
  </si>
  <si>
    <t xml:space="preserve">INV-30619</t>
  </si>
  <si>
    <t xml:space="preserve">INV-30620</t>
  </si>
  <si>
    <t xml:space="preserve">INV-30621</t>
  </si>
  <si>
    <t xml:space="preserve">INV-30622</t>
  </si>
  <si>
    <t xml:space="preserve">INV-30623</t>
  </si>
  <si>
    <t xml:space="preserve">INV-30624</t>
  </si>
  <si>
    <t xml:space="preserve">INV-30625</t>
  </si>
  <si>
    <t xml:space="preserve">INV-30626</t>
  </si>
  <si>
    <t xml:space="preserve">INV-30627</t>
  </si>
  <si>
    <t xml:space="preserve">INV-30628</t>
  </si>
  <si>
    <t xml:space="preserve">INV-30629</t>
  </si>
  <si>
    <t xml:space="preserve">INV-30630</t>
  </si>
  <si>
    <t xml:space="preserve">INV-30631</t>
  </si>
  <si>
    <t xml:space="preserve">INV-30632</t>
  </si>
  <si>
    <t xml:space="preserve">INV-30633</t>
  </si>
  <si>
    <t xml:space="preserve">INV-30634</t>
  </si>
  <si>
    <t xml:space="preserve">INV-30635</t>
  </si>
  <si>
    <t xml:space="preserve">INV-30636</t>
  </si>
  <si>
    <t xml:space="preserve">INV-30637</t>
  </si>
  <si>
    <t xml:space="preserve">INV-30638</t>
  </si>
  <si>
    <t xml:space="preserve">INV-30639</t>
  </si>
  <si>
    <t xml:space="preserve">INV-30640</t>
  </si>
  <si>
    <t xml:space="preserve">INV-30641</t>
  </si>
  <si>
    <t xml:space="preserve">INV-30642</t>
  </si>
  <si>
    <t xml:space="preserve">INV-30643</t>
  </si>
  <si>
    <t xml:space="preserve">INV-30644</t>
  </si>
  <si>
    <t xml:space="preserve">INV-30645</t>
  </si>
  <si>
    <t xml:space="preserve">INV-30646</t>
  </si>
  <si>
    <t xml:space="preserve">INV-30647</t>
  </si>
  <si>
    <t xml:space="preserve">INV-30648</t>
  </si>
  <si>
    <t xml:space="preserve">INV-30649</t>
  </si>
  <si>
    <t xml:space="preserve">INV-30650</t>
  </si>
  <si>
    <t xml:space="preserve">INV-30651</t>
  </si>
  <si>
    <t xml:space="preserve">INV-30652</t>
  </si>
  <si>
    <t xml:space="preserve">INV-30653</t>
  </si>
  <si>
    <t xml:space="preserve">INV-30654</t>
  </si>
  <si>
    <t xml:space="preserve">INV-30655</t>
  </si>
  <si>
    <t xml:space="preserve">INV-30656</t>
  </si>
  <si>
    <t xml:space="preserve">INV-30657</t>
  </si>
  <si>
    <t xml:space="preserve">INV-30658</t>
  </si>
  <si>
    <t xml:space="preserve">INV-30659</t>
  </si>
  <si>
    <t xml:space="preserve">INV-30660</t>
  </si>
  <si>
    <t xml:space="preserve">INV-30661</t>
  </si>
  <si>
    <t xml:space="preserve">INV-30662</t>
  </si>
  <si>
    <t xml:space="preserve">INV-30663</t>
  </si>
  <si>
    <t xml:space="preserve">INV-30664</t>
  </si>
  <si>
    <t xml:space="preserve">INV-30665</t>
  </si>
  <si>
    <t xml:space="preserve">INV-30666</t>
  </si>
  <si>
    <t xml:space="preserve">INV-30667</t>
  </si>
  <si>
    <t xml:space="preserve">INV-30668</t>
  </si>
  <si>
    <t xml:space="preserve">INV-30669</t>
  </si>
  <si>
    <t xml:space="preserve">INV-30670</t>
  </si>
  <si>
    <t xml:space="preserve">INV-30671</t>
  </si>
  <si>
    <t xml:space="preserve">INV-30672</t>
  </si>
  <si>
    <t xml:space="preserve">INV-30673</t>
  </si>
  <si>
    <t xml:space="preserve">INV-30674</t>
  </si>
  <si>
    <t xml:space="preserve">INV-30675</t>
  </si>
  <si>
    <t xml:space="preserve">INV-30676</t>
  </si>
  <si>
    <t xml:space="preserve">INV-30677</t>
  </si>
  <si>
    <t xml:space="preserve">INV-30678</t>
  </si>
  <si>
    <t xml:space="preserve">INV-30679</t>
  </si>
  <si>
    <t xml:space="preserve">INV-30680</t>
  </si>
  <si>
    <t xml:space="preserve">INV-30681</t>
  </si>
  <si>
    <t xml:space="preserve">INV-30682</t>
  </si>
  <si>
    <t xml:space="preserve">INV-30683</t>
  </si>
  <si>
    <t xml:space="preserve">INV-30684</t>
  </si>
  <si>
    <t xml:space="preserve">INV-30685</t>
  </si>
  <si>
    <t xml:space="preserve">INV-30686</t>
  </si>
  <si>
    <t xml:space="preserve">INV-30687</t>
  </si>
  <si>
    <t xml:space="preserve">INV-30688</t>
  </si>
  <si>
    <t xml:space="preserve">INV-30689</t>
  </si>
  <si>
    <t xml:space="preserve">INV-30690</t>
  </si>
  <si>
    <t xml:space="preserve">INV-30691</t>
  </si>
  <si>
    <t xml:space="preserve">INV-30692</t>
  </si>
  <si>
    <t xml:space="preserve">INV-30693</t>
  </si>
  <si>
    <t xml:space="preserve">INV-30694</t>
  </si>
  <si>
    <t xml:space="preserve">INV-30695</t>
  </si>
  <si>
    <t xml:space="preserve">INV-30696</t>
  </si>
  <si>
    <t xml:space="preserve">INV-30697</t>
  </si>
  <si>
    <t xml:space="preserve">INV-30698</t>
  </si>
  <si>
    <t xml:space="preserve">INV-30699</t>
  </si>
  <si>
    <t xml:space="preserve">INV-30700</t>
  </si>
  <si>
    <t xml:space="preserve">INV-30701</t>
  </si>
  <si>
    <t xml:space="preserve">INV-30702</t>
  </si>
  <si>
    <t xml:space="preserve">INV-30703</t>
  </si>
  <si>
    <t xml:space="preserve">INV-30704</t>
  </si>
  <si>
    <t xml:space="preserve">INV-30705</t>
  </si>
  <si>
    <t xml:space="preserve">INV-30706</t>
  </si>
  <si>
    <t xml:space="preserve">INV-30707</t>
  </si>
  <si>
    <t xml:space="preserve">INV-30708</t>
  </si>
  <si>
    <t xml:space="preserve">INV-30709</t>
  </si>
  <si>
    <t xml:space="preserve">INV-30710</t>
  </si>
  <si>
    <t xml:space="preserve">INV-30711</t>
  </si>
  <si>
    <t xml:space="preserve">INV-30712</t>
  </si>
  <si>
    <t xml:space="preserve">INV-30713</t>
  </si>
  <si>
    <t xml:space="preserve">INV-30714</t>
  </si>
  <si>
    <t xml:space="preserve">INV-30715</t>
  </si>
  <si>
    <t xml:space="preserve">INV-30716</t>
  </si>
  <si>
    <t xml:space="preserve">INV-30717</t>
  </si>
  <si>
    <t xml:space="preserve">INV-30718</t>
  </si>
  <si>
    <t xml:space="preserve">INV-30719</t>
  </si>
  <si>
    <t xml:space="preserve">INV-30720</t>
  </si>
  <si>
    <t xml:space="preserve">INV-30721</t>
  </si>
  <si>
    <t xml:space="preserve">INV-30722</t>
  </si>
  <si>
    <t xml:space="preserve">INV-30723</t>
  </si>
  <si>
    <t xml:space="preserve">INV-30724</t>
  </si>
  <si>
    <t xml:space="preserve">INV-30725</t>
  </si>
  <si>
    <t xml:space="preserve">INV-30726</t>
  </si>
  <si>
    <t xml:space="preserve">INV-30727</t>
  </si>
  <si>
    <t xml:space="preserve">INV-30728</t>
  </si>
  <si>
    <t xml:space="preserve">INV-30729</t>
  </si>
  <si>
    <t xml:space="preserve">INV-30730</t>
  </si>
  <si>
    <t xml:space="preserve">INV-30731</t>
  </si>
  <si>
    <t xml:space="preserve">INV-30732</t>
  </si>
  <si>
    <t xml:space="preserve">INV-30733</t>
  </si>
  <si>
    <t xml:space="preserve">INV-30734</t>
  </si>
  <si>
    <t xml:space="preserve">INV-30735</t>
  </si>
  <si>
    <t xml:space="preserve">INV-30736</t>
  </si>
  <si>
    <t xml:space="preserve">INV-30737</t>
  </si>
  <si>
    <t xml:space="preserve">INV-30738</t>
  </si>
  <si>
    <t xml:space="preserve">INV-30739</t>
  </si>
  <si>
    <t xml:space="preserve">INV-30740</t>
  </si>
  <si>
    <t xml:space="preserve">INV-30741</t>
  </si>
  <si>
    <t xml:space="preserve">INV-30742</t>
  </si>
  <si>
    <t xml:space="preserve">INV-30743</t>
  </si>
  <si>
    <t xml:space="preserve">INV-30744</t>
  </si>
  <si>
    <t xml:space="preserve">INV-30745</t>
  </si>
  <si>
    <t xml:space="preserve">INV-30746</t>
  </si>
  <si>
    <t xml:space="preserve">INV-30747</t>
  </si>
  <si>
    <t xml:space="preserve">INV-30748</t>
  </si>
  <si>
    <t xml:space="preserve">INV-30749</t>
  </si>
  <si>
    <t xml:space="preserve">INV-30750</t>
  </si>
  <si>
    <t xml:space="preserve">INV-30751</t>
  </si>
  <si>
    <t xml:space="preserve">INV-30752</t>
  </si>
  <si>
    <t xml:space="preserve">INV-30753</t>
  </si>
  <si>
    <t xml:space="preserve">INV-30754</t>
  </si>
  <si>
    <t xml:space="preserve">INV-30755</t>
  </si>
  <si>
    <t xml:space="preserve">INV-30756</t>
  </si>
  <si>
    <t xml:space="preserve">INV-30757</t>
  </si>
  <si>
    <t xml:space="preserve">INV-30758</t>
  </si>
  <si>
    <t xml:space="preserve">INV-30759</t>
  </si>
  <si>
    <t xml:space="preserve">INV-30760</t>
  </si>
  <si>
    <t xml:space="preserve">INV-30761</t>
  </si>
  <si>
    <t xml:space="preserve">INV-30762</t>
  </si>
  <si>
    <t xml:space="preserve">INV-30763</t>
  </si>
  <si>
    <t xml:space="preserve">INV-30764</t>
  </si>
  <si>
    <t xml:space="preserve">INV-30765</t>
  </si>
  <si>
    <t xml:space="preserve">INV-30766</t>
  </si>
  <si>
    <t xml:space="preserve">INV-30767</t>
  </si>
  <si>
    <t xml:space="preserve">INV-30768</t>
  </si>
  <si>
    <t xml:space="preserve">INV-30769</t>
  </si>
  <si>
    <t xml:space="preserve">INV-30770</t>
  </si>
  <si>
    <t xml:space="preserve">INV-30771</t>
  </si>
  <si>
    <t xml:space="preserve">INV-30772</t>
  </si>
  <si>
    <t xml:space="preserve">INV-30773</t>
  </si>
  <si>
    <t xml:space="preserve">INV-30774</t>
  </si>
  <si>
    <t xml:space="preserve">INV-30775</t>
  </si>
  <si>
    <t xml:space="preserve">INV-30776</t>
  </si>
  <si>
    <t xml:space="preserve">INV-30777</t>
  </si>
  <si>
    <t xml:space="preserve">INV-30778</t>
  </si>
  <si>
    <t xml:space="preserve">INV-30779</t>
  </si>
  <si>
    <t xml:space="preserve">INV-30780</t>
  </si>
  <si>
    <t xml:space="preserve">INV-30781</t>
  </si>
  <si>
    <t xml:space="preserve">INV-30782</t>
  </si>
  <si>
    <t xml:space="preserve">INV-30783</t>
  </si>
  <si>
    <t xml:space="preserve">INV-30784</t>
  </si>
  <si>
    <t xml:space="preserve">INV-30785</t>
  </si>
  <si>
    <t xml:space="preserve">INV-30786</t>
  </si>
  <si>
    <t xml:space="preserve">INV-30787</t>
  </si>
  <si>
    <t xml:space="preserve">INV-30788</t>
  </si>
  <si>
    <t xml:space="preserve">INV-30789</t>
  </si>
  <si>
    <t xml:space="preserve">INV-30790</t>
  </si>
  <si>
    <t xml:space="preserve">INV-30791</t>
  </si>
  <si>
    <t xml:space="preserve">INV-30792</t>
  </si>
  <si>
    <t xml:space="preserve">INV-30793</t>
  </si>
  <si>
    <t xml:space="preserve">INV-30794</t>
  </si>
  <si>
    <t xml:space="preserve">INV-30795</t>
  </si>
  <si>
    <t xml:space="preserve">INV-30796</t>
  </si>
  <si>
    <t xml:space="preserve">INV-30797</t>
  </si>
  <si>
    <t xml:space="preserve">INV-30798</t>
  </si>
  <si>
    <t xml:space="preserve">INV-30799</t>
  </si>
  <si>
    <t xml:space="preserve">INV-30800</t>
  </si>
  <si>
    <t xml:space="preserve">INV-30801</t>
  </si>
  <si>
    <t xml:space="preserve">INV-30802</t>
  </si>
  <si>
    <t xml:space="preserve">INV-30803</t>
  </si>
  <si>
    <t xml:space="preserve">INV-30804</t>
  </si>
  <si>
    <t xml:space="preserve">INV-30805</t>
  </si>
  <si>
    <t xml:space="preserve">INV-30806</t>
  </si>
  <si>
    <t xml:space="preserve">INV-30807</t>
  </si>
  <si>
    <t xml:space="preserve">INV-30808</t>
  </si>
  <si>
    <t xml:space="preserve">INV-30809</t>
  </si>
  <si>
    <t xml:space="preserve">INV-30810</t>
  </si>
  <si>
    <t xml:space="preserve">INV-30811</t>
  </si>
  <si>
    <t xml:space="preserve">INV-30812</t>
  </si>
  <si>
    <t xml:space="preserve">INV-30813</t>
  </si>
  <si>
    <t xml:space="preserve">INV-30814</t>
  </si>
  <si>
    <t xml:space="preserve">INV-30815</t>
  </si>
  <si>
    <t xml:space="preserve">INV-30816</t>
  </si>
  <si>
    <t xml:space="preserve">INV-30817</t>
  </si>
  <si>
    <t xml:space="preserve">INV-30818</t>
  </si>
  <si>
    <t xml:space="preserve">INV-30819</t>
  </si>
  <si>
    <t xml:space="preserve">INV-30820</t>
  </si>
  <si>
    <t xml:space="preserve">INV-30821</t>
  </si>
  <si>
    <t xml:space="preserve">INV-30822</t>
  </si>
  <si>
    <t xml:space="preserve">INV-30823</t>
  </si>
  <si>
    <t xml:space="preserve">INV-30824</t>
  </si>
  <si>
    <t xml:space="preserve">INV-30825</t>
  </si>
  <si>
    <t xml:space="preserve">INV-30826</t>
  </si>
  <si>
    <t xml:space="preserve">INV-30827</t>
  </si>
  <si>
    <t xml:space="preserve">INV-30828</t>
  </si>
  <si>
    <t xml:space="preserve">INV-30829</t>
  </si>
  <si>
    <t xml:space="preserve">INV-30830</t>
  </si>
  <si>
    <t xml:space="preserve">INV-30831</t>
  </si>
  <si>
    <t xml:space="preserve">INV-30832</t>
  </si>
  <si>
    <t xml:space="preserve">INV-30833</t>
  </si>
  <si>
    <t xml:space="preserve">INV-30834</t>
  </si>
  <si>
    <t xml:space="preserve">INV-30835</t>
  </si>
  <si>
    <t xml:space="preserve">INV-30836</t>
  </si>
  <si>
    <t xml:space="preserve">INV-30837</t>
  </si>
  <si>
    <t xml:space="preserve">INV-30838</t>
  </si>
  <si>
    <t xml:space="preserve">INV-30839</t>
  </si>
  <si>
    <t xml:space="preserve">INV-30840</t>
  </si>
  <si>
    <t xml:space="preserve">INV-30841</t>
  </si>
  <si>
    <t xml:space="preserve">INV-30842</t>
  </si>
  <si>
    <t xml:space="preserve">INV-30843</t>
  </si>
  <si>
    <t xml:space="preserve">INV-30844</t>
  </si>
  <si>
    <t xml:space="preserve">INV-30845</t>
  </si>
  <si>
    <t xml:space="preserve">INV-30846</t>
  </si>
  <si>
    <t xml:space="preserve">INV-30847</t>
  </si>
  <si>
    <t xml:space="preserve">INV-30848</t>
  </si>
  <si>
    <t xml:space="preserve">INV-30849</t>
  </si>
  <si>
    <t xml:space="preserve">INV-30850</t>
  </si>
  <si>
    <t xml:space="preserve">INV-30851</t>
  </si>
  <si>
    <t xml:space="preserve">INV-30852</t>
  </si>
  <si>
    <t xml:space="preserve">INV-30853</t>
  </si>
  <si>
    <t xml:space="preserve">INV-30854</t>
  </si>
  <si>
    <t xml:space="preserve">INV-30855</t>
  </si>
  <si>
    <t xml:space="preserve">INV-30856</t>
  </si>
  <si>
    <t xml:space="preserve">INV-30857</t>
  </si>
  <si>
    <t xml:space="preserve">INV-30858</t>
  </si>
  <si>
    <t xml:space="preserve">INV-30859</t>
  </si>
  <si>
    <t xml:space="preserve">INV-30860</t>
  </si>
  <si>
    <t xml:space="preserve">INV-30861</t>
  </si>
  <si>
    <t xml:space="preserve">INV-30862</t>
  </si>
  <si>
    <t xml:space="preserve">INV-30863</t>
  </si>
  <si>
    <t xml:space="preserve">INV-30864</t>
  </si>
  <si>
    <t xml:space="preserve">INV-30865</t>
  </si>
  <si>
    <t xml:space="preserve">INV-30866</t>
  </si>
  <si>
    <t xml:space="preserve">INV-30867</t>
  </si>
  <si>
    <t xml:space="preserve">INV-30868</t>
  </si>
  <si>
    <t xml:space="preserve">INV-30869</t>
  </si>
  <si>
    <t xml:space="preserve">INV-30870</t>
  </si>
  <si>
    <t xml:space="preserve">INV-30871</t>
  </si>
  <si>
    <t xml:space="preserve">INV-30872</t>
  </si>
  <si>
    <t xml:space="preserve">INV-30873</t>
  </si>
  <si>
    <t xml:space="preserve">INV-30874</t>
  </si>
  <si>
    <t xml:space="preserve">INV-30875</t>
  </si>
  <si>
    <t xml:space="preserve">INV-30876</t>
  </si>
  <si>
    <t xml:space="preserve">INV-30877</t>
  </si>
  <si>
    <t xml:space="preserve">INV-30878</t>
  </si>
  <si>
    <t xml:space="preserve">INV-30879</t>
  </si>
  <si>
    <t xml:space="preserve">INV-30880</t>
  </si>
  <si>
    <t xml:space="preserve">INV-30881</t>
  </si>
  <si>
    <t xml:space="preserve">INV-30882</t>
  </si>
  <si>
    <t xml:space="preserve">INV-30883</t>
  </si>
  <si>
    <t xml:space="preserve">INV-30884</t>
  </si>
  <si>
    <t xml:space="preserve">INV-30885</t>
  </si>
  <si>
    <t xml:space="preserve">INV-30886</t>
  </si>
  <si>
    <t xml:space="preserve">INV-30887</t>
  </si>
  <si>
    <t xml:space="preserve">INV-30888</t>
  </si>
  <si>
    <t xml:space="preserve">INV-30889</t>
  </si>
  <si>
    <t xml:space="preserve">INV-30890</t>
  </si>
  <si>
    <t xml:space="preserve">INV-30891</t>
  </si>
  <si>
    <t xml:space="preserve">INV-30892</t>
  </si>
  <si>
    <t xml:space="preserve">INV-30893</t>
  </si>
  <si>
    <t xml:space="preserve">INV-30894</t>
  </si>
  <si>
    <t xml:space="preserve">INV-30895</t>
  </si>
  <si>
    <t xml:space="preserve">INV-30896</t>
  </si>
  <si>
    <t xml:space="preserve">INV-30897</t>
  </si>
  <si>
    <t xml:space="preserve">INV-30898</t>
  </si>
  <si>
    <t xml:space="preserve">INV-30899</t>
  </si>
  <si>
    <t xml:space="preserve">INV-30900</t>
  </si>
  <si>
    <t xml:space="preserve">INV-30901</t>
  </si>
  <si>
    <t xml:space="preserve">INV-30902</t>
  </si>
  <si>
    <t xml:space="preserve">INV-30903</t>
  </si>
  <si>
    <t xml:space="preserve">INV-30904</t>
  </si>
  <si>
    <t xml:space="preserve">INV-30905</t>
  </si>
  <si>
    <t xml:space="preserve">INV-30906</t>
  </si>
  <si>
    <t xml:space="preserve">INV-30907</t>
  </si>
  <si>
    <t xml:space="preserve">INV-30908</t>
  </si>
  <si>
    <t xml:space="preserve">INV-30909</t>
  </si>
  <si>
    <t xml:space="preserve">INV-30910</t>
  </si>
  <si>
    <t xml:space="preserve">INV-30911</t>
  </si>
  <si>
    <t xml:space="preserve">INV-30912</t>
  </si>
  <si>
    <t xml:space="preserve">INV-30913</t>
  </si>
  <si>
    <t xml:space="preserve">INV-30914</t>
  </si>
  <si>
    <t xml:space="preserve">INV-30915</t>
  </si>
  <si>
    <t xml:space="preserve">INV-30916</t>
  </si>
  <si>
    <t xml:space="preserve">INV-30917</t>
  </si>
  <si>
    <t xml:space="preserve">INV-30918</t>
  </si>
  <si>
    <t xml:space="preserve">INV-30919</t>
  </si>
  <si>
    <t xml:space="preserve">INV-30920</t>
  </si>
  <si>
    <t xml:space="preserve">This claim (ex GST)</t>
  </si>
  <si>
    <t xml:space="preserve">Description</t>
  </si>
  <si>
    <t xml:space="preserve">Date raised or approved</t>
  </si>
  <si>
    <t xml:space="preserve">On old claim spreadsheet</t>
  </si>
  <si>
    <t xml:space="preserve">simPRO cost centre created</t>
  </si>
  <si>
    <t xml:space="preserve">Additional circuits, level 2 fit-out</t>
  </si>
  <si>
    <t xml:space="preserve">Approved</t>
  </si>
  <si>
    <t xml:space="preserve">N</t>
  </si>
  <si>
    <t xml:space="preserve">Y</t>
  </si>
  <si>
    <t xml:space="preserve">Extra power to kitchenette</t>
  </si>
  <si>
    <t xml:space="preserve">After-hours work to suit tenant</t>
  </si>
  <si>
    <t xml:space="preserve">V004</t>
  </si>
  <si>
    <t xml:space="preserve">Switchboard upgrade after load review</t>
  </si>
  <si>
    <t xml:space="preserve">Rejected</t>
  </si>
  <si>
    <t xml:space="preserve">n/a</t>
  </si>
  <si>
    <t xml:space="preserve">V005</t>
  </si>
  <si>
    <t xml:space="preserve">Relocate sub-board after plan change</t>
  </si>
  <si>
    <t xml:space="preserve">Emergency lighting to revised egress</t>
  </si>
  <si>
    <t xml:space="preserve">V008</t>
  </si>
  <si>
    <t xml:space="preserve">Door access wiring to revised layout</t>
  </si>
  <si>
    <t xml:space="preserve">V010</t>
  </si>
  <si>
    <t xml:space="preserve">Luminaire change to client-selected type</t>
  </si>
  <si>
    <t xml:space="preserve">Awaiting approval</t>
  </si>
  <si>
    <t xml:space="preserve">Extra data points, tenancy 4</t>
  </si>
  <si>
    <t xml:space="preserve">V016</t>
  </si>
  <si>
    <t xml:space="preserve">V017</t>
  </si>
  <si>
    <t xml:space="preserve">V018</t>
  </si>
  <si>
    <t xml:space="preserve">Additional EV charger bays</t>
  </si>
  <si>
    <t xml:space="preserve">Extra power for server room</t>
  </si>
  <si>
    <t xml:space="preserve">V028</t>
  </si>
  <si>
    <t xml:space="preserve">V029</t>
  </si>
  <si>
    <t xml:space="preserve">V034</t>
  </si>
  <si>
    <t xml:space="preserve">Additional lighting to loading dock</t>
  </si>
  <si>
    <t xml:space="preserve">V039</t>
  </si>
  <si>
    <t xml:space="preserve">V045</t>
  </si>
  <si>
    <t xml:space="preserve">V051</t>
  </si>
  <si>
    <t xml:space="preserve">V057</t>
  </si>
  <si>
    <t xml:space="preserve">V063</t>
  </si>
  <si>
    <t xml:space="preserve">V065</t>
  </si>
  <si>
    <t xml:space="preserve">V068</t>
  </si>
  <si>
    <t xml:space="preserve">V077</t>
  </si>
  <si>
    <t xml:space="preserve">V080</t>
  </si>
  <si>
    <t xml:space="preserve">V085</t>
  </si>
  <si>
    <t xml:space="preserve">V087</t>
  </si>
  <si>
    <t xml:space="preserve">V089</t>
  </si>
  <si>
    <t xml:space="preserve">V090</t>
  </si>
  <si>
    <t xml:space="preserve">V093</t>
  </si>
  <si>
    <t xml:space="preserve">V095</t>
  </si>
  <si>
    <t xml:space="preserve">V096</t>
  </si>
  <si>
    <t xml:space="preserve">V104</t>
  </si>
  <si>
    <t xml:space="preserve">V106</t>
  </si>
  <si>
    <t xml:space="preserve">V116</t>
  </si>
  <si>
    <t xml:space="preserve">V118</t>
  </si>
  <si>
    <t xml:space="preserve">V120</t>
  </si>
  <si>
    <t xml:space="preserve">V121</t>
  </si>
  <si>
    <t xml:space="preserve">V123</t>
  </si>
  <si>
    <t xml:space="preserve">V131</t>
  </si>
  <si>
    <t xml:space="preserve">V137</t>
  </si>
  <si>
    <t xml:space="preserve">Retention rate</t>
  </si>
  <si>
    <t xml:space="preserve">Deducted to date</t>
  </si>
  <si>
    <t xml:space="preserve">Released to date</t>
  </si>
  <si>
    <t xml:space="preserve">Still held</t>
  </si>
  <si>
    <t xml:space="preserve">Project status</t>
  </si>
  <si>
    <t xml:space="preserve">Next step</t>
  </si>
  <si>
    <t xml:space="preserve">Second release due 2027-04-25</t>
  </si>
  <si>
    <t xml:space="preserve">Second release due 2027-05-25</t>
  </si>
  <si>
    <t xml:space="preserve">Second release due 2027-06-25</t>
  </si>
  <si>
    <t xml:space="preserve">Second release due 2026-12-25</t>
  </si>
  <si>
    <t xml:space="preserve">Second release due 2027-03-25</t>
  </si>
  <si>
    <t xml:space="preserve">Second release due 2027-01-25</t>
  </si>
  <si>
    <t xml:space="preserve">Second release due 2026-11-25</t>
  </si>
  <si>
    <t xml:space="preserve">Second release due 2027-07-25</t>
  </si>
  <si>
    <t xml:space="preserve">Second release due 2027-02-25</t>
  </si>
  <si>
    <t xml:space="preserve">Held until practical completion</t>
  </si>
  <si>
    <t xml:space="preserve">Second release due 2027-09-25</t>
  </si>
  <si>
    <t xml:space="preserve">Approved claims</t>
  </si>
  <si>
    <t xml:space="preserve">Difference</t>
  </si>
  <si>
    <t xml:space="preserve">Retention held at month end</t>
  </si>
  <si>
    <t xml:space="preserve">Check: net + GST = total</t>
  </si>
  <si>
    <t xml:space="preserve">Cost to date</t>
  </si>
  <si>
    <t xml:space="preserve">Forecast cost to complete</t>
  </si>
  <si>
    <t xml:space="preserve">% complete (cost to cost)</t>
  </si>
  <si>
    <t xml:space="preserve">Billed to date (ex GST)</t>
  </si>
  <si>
    <t xml:space="preserve">Over / (under) billed</t>
  </si>
  <si>
    <t xml:space="preserve">Forecast margin</t>
  </si>
  <si>
    <t xml:space="preserve">Retention held</t>
  </si>
  <si>
    <t xml:space="preserve">Billed less retention held (net invoiced in Xero)</t>
  </si>
  <si>
    <t xml:space="preserve">Month end</t>
  </si>
  <si>
    <t xml:space="preserve">Projects open</t>
  </si>
  <si>
    <t xml:space="preserve">Over-billed</t>
  </si>
  <si>
    <t xml:space="preserve">Under-billed</t>
  </si>
  <si>
    <t xml:space="preserve">Net over / (under)</t>
  </si>
  <si>
    <t xml:space="preserve">Check: billed - earned = net</t>
  </si>
  <si>
    <t xml:space="preserve">Xero revenue account (example)</t>
  </si>
  <si>
    <t xml:space="preserve">Typical claim basis</t>
  </si>
  <si>
    <t xml:space="preserve">4010 Contract revenue: preliminaries</t>
  </si>
  <si>
    <t xml:space="preserve">Claimed early, usually 100% by the second claim</t>
  </si>
  <si>
    <t xml:space="preserve">4020 Contract revenue: switchboards</t>
  </si>
  <si>
    <t xml:space="preserve">Percentage as boards are built and installed</t>
  </si>
  <si>
    <t xml:space="preserve">4030 Contract revenue: containment and cabling</t>
  </si>
  <si>
    <t xml:space="preserve">Percentage by level or area</t>
  </si>
  <si>
    <t xml:space="preserve">4040 Contract revenue: lighting</t>
  </si>
  <si>
    <t xml:space="preserve">4050 Contract revenue: power and data</t>
  </si>
  <si>
    <t xml:space="preserve">4060 Contract revenue: mechanical wiring</t>
  </si>
  <si>
    <t xml:space="preserve">Percentage as equipment is connected</t>
  </si>
  <si>
    <t xml:space="preserve">4070 Contract revenue: fire interface</t>
  </si>
  <si>
    <t xml:space="preserve">Percentage, balance on sign-off</t>
  </si>
  <si>
    <t xml:space="preserve">4080 Contract revenue: testing</t>
  </si>
  <si>
    <t xml:space="preserve">Held back to the end of the project</t>
  </si>
  <si>
    <t xml:space="preserve">4090 Contract revenue: variations</t>
  </si>
  <si>
    <t xml:space="preserve">Claimed once approved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</si>
</sst>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\$#,##0;[RED]&quot;-$&quot;#,##0"/>
    <numFmt numFmtId="167" formatCode="\$#,##0.00;[RED]&quot;-$&quot;#,##0.00"/>
    <numFmt numFmtId="168" formatCode="@"/>
    <numFmt numFmtId="169" formatCode="0.0%"/>
    <numFmt numFmtId="170" formatCode="dd\ mmm\ yyyy"/>
    <numFmt numFmtId="171" formatCode="mmm\ 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mbria"/>
      <family val="0"/>
      <charset val="1"/>
    </font>
    <font>
      <b val="true"/>
      <sz val="14"/>
      <color rgb="FF1F3A5F"/>
      <name val="Cambria"/>
      <family val="0"/>
      <charset val="1"/>
    </font>
    <font>
      <i val="true"/>
      <sz val="9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3F8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BBBBB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3F8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/>
    </row>
    <row r="5" customFormat="false" ht="30" hidden="false" customHeight="true" outlineLevel="0" collapsed="false">
      <c r="A5" s="3" t="s">
        <v>3</v>
      </c>
      <c r="B5" s="3"/>
    </row>
    <row r="7" customFormat="false" ht="15" hidden="false" customHeight="false" outlineLevel="0" collapsed="false">
      <c r="A7" s="4" t="s">
        <v>4</v>
      </c>
      <c r="B7" s="4" t="s">
        <v>5</v>
      </c>
    </row>
    <row r="8" customFormat="false" ht="15" hidden="false" customHeight="true" outlineLevel="0" collapsed="false">
      <c r="A8" s="5" t="s">
        <v>6</v>
      </c>
      <c r="B8" s="6" t="s">
        <v>7</v>
      </c>
    </row>
    <row r="9" customFormat="false" ht="15" hidden="false" customHeight="true" outlineLevel="0" collapsed="false">
      <c r="A9" s="5" t="s">
        <v>8</v>
      </c>
      <c r="B9" s="6" t="s">
        <v>9</v>
      </c>
    </row>
    <row r="10" customFormat="false" ht="30" hidden="false" customHeight="true" outlineLevel="0" collapsed="false">
      <c r="A10" s="5" t="s">
        <v>10</v>
      </c>
      <c r="B10" s="6" t="s">
        <v>11</v>
      </c>
    </row>
    <row r="11" customFormat="false" ht="30" hidden="false" customHeight="true" outlineLevel="0" collapsed="false">
      <c r="A11" s="5" t="s">
        <v>12</v>
      </c>
      <c r="B11" s="6" t="s">
        <v>13</v>
      </c>
    </row>
    <row r="12" customFormat="false" ht="15" hidden="false" customHeight="true" outlineLevel="0" collapsed="false">
      <c r="A12" s="5" t="s">
        <v>14</v>
      </c>
      <c r="B12" s="6" t="s">
        <v>15</v>
      </c>
    </row>
    <row r="13" customFormat="false" ht="15" hidden="false" customHeight="true" outlineLevel="0" collapsed="false">
      <c r="A13" s="5" t="s">
        <v>16</v>
      </c>
      <c r="B13" s="6" t="s">
        <v>17</v>
      </c>
    </row>
    <row r="14" customFormat="false" ht="15" hidden="false" customHeight="true" outlineLevel="0" collapsed="false">
      <c r="A14" s="5" t="s">
        <v>18</v>
      </c>
      <c r="B14" s="6" t="s">
        <v>19</v>
      </c>
    </row>
    <row r="15" customFormat="false" ht="30" hidden="false" customHeight="true" outlineLevel="0" collapsed="false">
      <c r="A15" s="5" t="s">
        <v>20</v>
      </c>
      <c r="B15" s="6" t="s">
        <v>21</v>
      </c>
    </row>
    <row r="16" customFormat="false" ht="15" hidden="false" customHeight="true" outlineLevel="0" collapsed="false">
      <c r="A16" s="5" t="s">
        <v>22</v>
      </c>
      <c r="B16" s="6" t="s">
        <v>23</v>
      </c>
    </row>
    <row r="17" customFormat="false" ht="15" hidden="false" customHeight="true" outlineLevel="0" collapsed="false">
      <c r="A17" s="5" t="s">
        <v>24</v>
      </c>
      <c r="B17" s="6" t="s">
        <v>25</v>
      </c>
    </row>
    <row r="18" customFormat="false" ht="15" hidden="false" customHeight="true" outlineLevel="0" collapsed="false">
      <c r="A18" s="5" t="s">
        <v>26</v>
      </c>
      <c r="B18" s="6" t="s">
        <v>27</v>
      </c>
    </row>
    <row r="20" customFormat="false" ht="15" hidden="false" customHeight="true" outlineLevel="0" collapsed="false">
      <c r="A20" s="3" t="s">
        <v>28</v>
      </c>
      <c r="B20" s="3"/>
    </row>
    <row r="22" customFormat="false" ht="15" hidden="false" customHeight="false" outlineLevel="0" collapsed="false">
      <c r="A22" s="2" t="s">
        <v>29</v>
      </c>
    </row>
  </sheetData>
  <mergeCells count="3">
    <mergeCell ref="A4:B4"/>
    <mergeCell ref="A5:B5"/>
    <mergeCell ref="A20:B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A1:E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0"/>
    <col collapsed="false" customWidth="true" hidden="false" outlineLevel="0" max="5" min="5" style="0" width="60"/>
  </cols>
  <sheetData>
    <row r="1" customFormat="false" ht="17.35" hidden="false" customHeight="false" outlineLevel="0" collapsed="false">
      <c r="A1" s="7" t="s">
        <v>30</v>
      </c>
    </row>
    <row r="2" customFormat="false" ht="15" hidden="false" customHeight="false" outlineLevel="0" collapsed="false">
      <c r="A2" s="8" t="s">
        <v>31</v>
      </c>
    </row>
    <row r="4" customFormat="false" ht="15" hidden="false" customHeight="false" outlineLevel="0" collapsed="false">
      <c r="A4" s="9" t="s">
        <v>32</v>
      </c>
      <c r="B4" s="10" t="s">
        <v>33</v>
      </c>
      <c r="C4" s="10" t="s">
        <v>34</v>
      </c>
      <c r="D4" s="10" t="s">
        <v>35</v>
      </c>
      <c r="E4" s="10" t="s">
        <v>36</v>
      </c>
    </row>
    <row r="5" customFormat="false" ht="15" hidden="false" customHeight="false" outlineLevel="0" collapsed="false">
      <c r="A5" s="6" t="s">
        <v>8</v>
      </c>
      <c r="B5" s="11" t="n">
        <f aca="false">COUNTA(Projects!$A$2:$A$47)</f>
        <v>46</v>
      </c>
      <c r="C5" s="12" t="n">
        <v>46</v>
      </c>
      <c r="D5" s="13" t="str">
        <f aca="false">IF(ABS(B5-C5)&lt;=0,"OK","CHECK")</f>
        <v>OK</v>
      </c>
    </row>
    <row r="6" customFormat="false" ht="15" hidden="false" customHeight="false" outlineLevel="0" collapsed="false">
      <c r="A6" s="6" t="s">
        <v>37</v>
      </c>
      <c r="B6" s="11" t="n">
        <f aca="false">COUNTIF(Projects!$E$2:$E$47,"Live")</f>
        <v>17</v>
      </c>
      <c r="C6" s="12" t="n">
        <v>17</v>
      </c>
      <c r="D6" s="13" t="str">
        <f aca="false">IF(ABS(B6-C6)&lt;=0,"OK","CHECK")</f>
        <v>OK</v>
      </c>
    </row>
    <row r="7" customFormat="false" ht="15" hidden="false" customHeight="false" outlineLevel="0" collapsed="false">
      <c r="A7" s="6" t="s">
        <v>10</v>
      </c>
      <c r="B7" s="11" t="n">
        <f aca="false">COUNTA('Cost centres'!$B$2:$B$311)</f>
        <v>310</v>
      </c>
      <c r="C7" s="12" t="n">
        <v>310</v>
      </c>
      <c r="D7" s="13" t="str">
        <f aca="false">IF(ABS(B7-C7)&lt;=0,"OK","CHECK")</f>
        <v>OK</v>
      </c>
    </row>
    <row r="8" customFormat="false" ht="15" hidden="false" customHeight="false" outlineLevel="0" collapsed="false">
      <c r="A8" s="6" t="s">
        <v>38</v>
      </c>
      <c r="B8" s="11" t="n">
        <f aca="false">COUNTA(Claims!$A$2:$A$521)</f>
        <v>520</v>
      </c>
      <c r="C8" s="12" t="n">
        <v>520</v>
      </c>
      <c r="D8" s="13" t="str">
        <f aca="false">IF(ABS(B8-C8)&lt;=0,"OK","CHECK")</f>
        <v>OK</v>
      </c>
    </row>
    <row r="9" customFormat="false" ht="15" hidden="false" customHeight="false" outlineLevel="0" collapsed="false">
      <c r="A9" s="6" t="s">
        <v>39</v>
      </c>
      <c r="B9" s="11" t="n">
        <f aca="false">COUNTA(Variations!$A$2:$A$141)</f>
        <v>140</v>
      </c>
      <c r="C9" s="12" t="n">
        <v>140</v>
      </c>
      <c r="D9" s="13" t="str">
        <f aca="false">IF(ABS(B9-C9)&lt;=0,"OK","CHECK")</f>
        <v>OK</v>
      </c>
    </row>
    <row r="11" customFormat="false" ht="15" hidden="false" customHeight="false" outlineLevel="0" collapsed="false">
      <c r="A11" s="9" t="s">
        <v>40</v>
      </c>
      <c r="B11" s="10" t="s">
        <v>33</v>
      </c>
      <c r="C11" s="10" t="s">
        <v>34</v>
      </c>
      <c r="D11" s="10" t="s">
        <v>35</v>
      </c>
      <c r="E11" s="10" t="s">
        <v>36</v>
      </c>
    </row>
    <row r="12" customFormat="false" ht="15" hidden="false" customHeight="false" outlineLevel="0" collapsed="false">
      <c r="A12" s="6" t="s">
        <v>41</v>
      </c>
      <c r="B12" s="14" t="n">
        <f aca="false">SUM(Projects!$F$2:$F$47)</f>
        <v>13477900</v>
      </c>
      <c r="C12" s="15" t="n">
        <v>13477900</v>
      </c>
      <c r="D12" s="13" t="str">
        <f aca="false">IF(ABS(B12-C12)&lt;=0.5,"OK","CHECK")</f>
        <v>OK</v>
      </c>
    </row>
    <row r="13" customFormat="false" ht="15" hidden="false" customHeight="false" outlineLevel="0" collapsed="false">
      <c r="A13" s="6" t="s">
        <v>42</v>
      </c>
      <c r="B13" s="14" t="n">
        <f aca="false">SUM(Projects!$G$2:$G$47)</f>
        <v>1777600</v>
      </c>
      <c r="C13" s="15" t="n">
        <v>1777600</v>
      </c>
      <c r="D13" s="13" t="str">
        <f aca="false">IF(ABS(B13-C13)&lt;=0.5,"OK","CHECK")</f>
        <v>OK</v>
      </c>
      <c r="E13" s="6" t="s">
        <v>43</v>
      </c>
    </row>
    <row r="14" customFormat="false" ht="15" hidden="false" customHeight="false" outlineLevel="0" collapsed="false">
      <c r="A14" s="6" t="s">
        <v>44</v>
      </c>
      <c r="B14" s="14" t="n">
        <f aca="false">SUMIFS(Variations!$F$2:$F$141,Variations!$G$2:$G$141,"Awaiting approval")</f>
        <v>438700</v>
      </c>
      <c r="C14" s="15" t="n">
        <v>438700</v>
      </c>
      <c r="D14" s="13" t="str">
        <f aca="false">IF(ABS(B14-C14)&lt;=0.5,"OK","CHECK")</f>
        <v>OK</v>
      </c>
      <c r="E14" s="6" t="s">
        <v>45</v>
      </c>
    </row>
    <row r="15" customFormat="false" ht="15" hidden="false" customHeight="false" outlineLevel="0" collapsed="false">
      <c r="A15" s="6" t="s">
        <v>46</v>
      </c>
      <c r="B15" s="11" t="n">
        <f aca="false">SUMPRODUCT(--(ABS(Projects!$I$2:$I$47+Projects!$J$2:$J$47-Projects!$F$2:$F$47-Projects!$G$2:$G$47)&lt;0.005))</f>
        <v>46</v>
      </c>
      <c r="C15" s="12" t="n">
        <v>46</v>
      </c>
      <c r="D15" s="13" t="str">
        <f aca="false">IF(ABS(B15-C15)&lt;=0,"OK","CHECK")</f>
        <v>OK</v>
      </c>
      <c r="E15" s="6" t="s">
        <v>47</v>
      </c>
    </row>
    <row r="16" customFormat="false" ht="15" hidden="false" customHeight="false" outlineLevel="0" collapsed="false">
      <c r="A16" s="6" t="s">
        <v>48</v>
      </c>
      <c r="B16" s="11" t="n">
        <f aca="false">COUNTIF(Projects!$M$2:$M$47,"OK")</f>
        <v>46</v>
      </c>
      <c r="C16" s="12" t="n">
        <v>46</v>
      </c>
      <c r="D16" s="13" t="str">
        <f aca="false">IF(ABS(B16-C16)&lt;=0,"OK","CHECK")</f>
        <v>OK</v>
      </c>
    </row>
    <row r="18" customFormat="false" ht="15" hidden="false" customHeight="false" outlineLevel="0" collapsed="false">
      <c r="A18" s="9" t="s">
        <v>49</v>
      </c>
      <c r="B18" s="10" t="s">
        <v>33</v>
      </c>
      <c r="C18" s="10" t="s">
        <v>34</v>
      </c>
      <c r="D18" s="10" t="s">
        <v>35</v>
      </c>
      <c r="E18" s="10" t="s">
        <v>36</v>
      </c>
    </row>
    <row r="19" customFormat="false" ht="15" hidden="false" customHeight="false" outlineLevel="0" collapsed="false">
      <c r="A19" s="6" t="s">
        <v>50</v>
      </c>
      <c r="B19" s="16" t="n">
        <f aca="false">SUM(Claims!$I$2:$I$521)</f>
        <v>11467005.17</v>
      </c>
      <c r="C19" s="17" t="n">
        <v>11467005.17</v>
      </c>
      <c r="D19" s="13" t="str">
        <f aca="false">IF(ABS(B19-C19)&lt;=0.005,"OK","CHECK")</f>
        <v>OK</v>
      </c>
    </row>
    <row r="20" customFormat="false" ht="15" hidden="false" customHeight="false" outlineLevel="0" collapsed="false">
      <c r="A20" s="6" t="s">
        <v>51</v>
      </c>
      <c r="B20" s="16" t="n">
        <f aca="false">SUM(Claims!$J$2:$J$521)</f>
        <v>1146701.15</v>
      </c>
      <c r="C20" s="17" t="n">
        <v>1146701.15</v>
      </c>
      <c r="D20" s="13" t="str">
        <f aca="false">IF(ABS(B20-C20)&lt;=0.005,"OK","CHECK")</f>
        <v>OK</v>
      </c>
      <c r="E20" s="6" t="s">
        <v>52</v>
      </c>
    </row>
    <row r="21" customFormat="false" ht="15" hidden="false" customHeight="false" outlineLevel="0" collapsed="false">
      <c r="A21" s="6" t="s">
        <v>53</v>
      </c>
      <c r="B21" s="16" t="n">
        <f aca="false">SUM(Claims!$K$2:$K$521)</f>
        <v>12613706.32</v>
      </c>
      <c r="C21" s="17" t="n">
        <v>12613706.32</v>
      </c>
      <c r="D21" s="13" t="str">
        <f aca="false">IF(ABS(B21-C21)&lt;=0.005,"OK","CHECK")</f>
        <v>OK</v>
      </c>
    </row>
    <row r="22" customFormat="false" ht="15" hidden="false" customHeight="false" outlineLevel="0" collapsed="false">
      <c r="A22" s="6" t="s">
        <v>54</v>
      </c>
      <c r="B22" s="16" t="n">
        <f aca="false">SUM('Xero tie-out'!$F$2:$F$13)</f>
        <v>12613706.32</v>
      </c>
      <c r="C22" s="17" t="n">
        <v>12613706.32</v>
      </c>
      <c r="D22" s="13" t="str">
        <f aca="false">IF(ABS(B22-C22)&lt;=0.005,"OK","CHECK")</f>
        <v>OK</v>
      </c>
      <c r="E22" s="6" t="s">
        <v>55</v>
      </c>
    </row>
    <row r="23" customFormat="false" ht="15" hidden="false" customHeight="false" outlineLevel="0" collapsed="false">
      <c r="A23" s="6" t="s">
        <v>56</v>
      </c>
      <c r="B23" s="16" t="n">
        <f aca="false">SUM('Xero tie-out'!$G$2:$G$13)</f>
        <v>0</v>
      </c>
      <c r="C23" s="17" t="n">
        <v>0</v>
      </c>
      <c r="D23" s="13" t="str">
        <f aca="false">IF(ABS(B23-C23)&lt;=0.005,"OK","CHECK")</f>
        <v>OK</v>
      </c>
      <c r="E23" s="6" t="s">
        <v>57</v>
      </c>
    </row>
    <row r="24" customFormat="false" ht="15" hidden="false" customHeight="false" outlineLevel="0" collapsed="false">
      <c r="A24" s="6" t="s">
        <v>58</v>
      </c>
      <c r="B24" s="11" t="n">
        <f aca="false">SUMPRODUCT(--(ABS('Xero tie-out'!$G$2:$G$13)&lt;0.005))</f>
        <v>12</v>
      </c>
      <c r="C24" s="12" t="n">
        <v>12</v>
      </c>
      <c r="D24" s="13" t="str">
        <f aca="false">IF(ABS(B24-C24)&lt;=0,"OK","CHECK")</f>
        <v>OK</v>
      </c>
      <c r="E24" s="6" t="s">
        <v>59</v>
      </c>
    </row>
    <row r="25" customFormat="false" ht="15" hidden="false" customHeight="false" outlineLevel="0" collapsed="false">
      <c r="A25" s="6" t="s">
        <v>60</v>
      </c>
      <c r="B25" s="11" t="n">
        <f aca="false">SUM('Xero tie-out'!$B$2:$B$13)</f>
        <v>520</v>
      </c>
      <c r="C25" s="12" t="n">
        <v>520</v>
      </c>
      <c r="D25" s="13" t="str">
        <f aca="false">IF(ABS(B25-C25)&lt;=0,"OK","CHECK")</f>
        <v>OK</v>
      </c>
    </row>
    <row r="27" customFormat="false" ht="15" hidden="false" customHeight="false" outlineLevel="0" collapsed="false">
      <c r="A27" s="9" t="s">
        <v>18</v>
      </c>
      <c r="B27" s="10" t="s">
        <v>33</v>
      </c>
      <c r="C27" s="10" t="s">
        <v>34</v>
      </c>
      <c r="D27" s="10" t="s">
        <v>35</v>
      </c>
      <c r="E27" s="10" t="s">
        <v>36</v>
      </c>
    </row>
    <row r="28" customFormat="false" ht="15" hidden="false" customHeight="false" outlineLevel="0" collapsed="false">
      <c r="A28" s="6" t="s">
        <v>61</v>
      </c>
      <c r="B28" s="16" t="n">
        <f aca="false">SUM(Retention!$F$2:$F$23)</f>
        <v>268094.22</v>
      </c>
      <c r="C28" s="17" t="n">
        <v>268094.22</v>
      </c>
      <c r="D28" s="13" t="str">
        <f aca="false">IF(ABS(B28-C28)&lt;=0.005,"OK","CHECK")</f>
        <v>OK</v>
      </c>
      <c r="E28" s="6" t="s">
        <v>62</v>
      </c>
    </row>
    <row r="29" customFormat="false" ht="15" hidden="false" customHeight="false" outlineLevel="0" collapsed="false">
      <c r="A29" s="6" t="s">
        <v>63</v>
      </c>
      <c r="B29" s="11" t="n">
        <f aca="false">COUNTA(Retention!$A$2:$A$23)</f>
        <v>22</v>
      </c>
      <c r="C29" s="12" t="n">
        <v>22</v>
      </c>
      <c r="D29" s="13" t="str">
        <f aca="false">IF(ABS(B29-C29)&lt;=0,"OK","CHECK")</f>
        <v>OK</v>
      </c>
    </row>
    <row r="30" customFormat="false" ht="15" hidden="false" customHeight="false" outlineLevel="0" collapsed="false">
      <c r="A30" s="6" t="s">
        <v>64</v>
      </c>
      <c r="B30" s="16" t="n">
        <f aca="false">INDEX('Xero tie-out'!$H$2:$H$13,12)</f>
        <v>268094.22</v>
      </c>
      <c r="C30" s="17" t="n">
        <v>268094.22</v>
      </c>
      <c r="D30" s="13" t="str">
        <f aca="false">IF(ABS(B30-C30)&lt;=0.005,"OK","CHECK")</f>
        <v>OK</v>
      </c>
      <c r="E30" s="6" t="s">
        <v>65</v>
      </c>
    </row>
    <row r="31" customFormat="false" ht="15" hidden="false" customHeight="false" outlineLevel="0" collapsed="false">
      <c r="A31" s="6" t="s">
        <v>66</v>
      </c>
      <c r="B31" s="11" t="n">
        <f aca="false">SUMPRODUCT(--(ABS(Retention!$D$2:$D$23-Retention!$E$2:$E$23-Retention!$F$2:$F$23)&lt;0.005))</f>
        <v>22</v>
      </c>
      <c r="C31" s="12" t="n">
        <v>22</v>
      </c>
      <c r="D31" s="13" t="str">
        <f aca="false">IF(ABS(B31-C31)&lt;=0,"OK","CHECK")</f>
        <v>OK</v>
      </c>
      <c r="E31" s="6" t="s">
        <v>67</v>
      </c>
    </row>
    <row r="33" customFormat="false" ht="15" hidden="false" customHeight="false" outlineLevel="0" collapsed="false">
      <c r="A33" s="9" t="s">
        <v>68</v>
      </c>
      <c r="B33" s="10" t="s">
        <v>33</v>
      </c>
      <c r="C33" s="10" t="s">
        <v>34</v>
      </c>
      <c r="D33" s="10" t="s">
        <v>35</v>
      </c>
      <c r="E33" s="10" t="s">
        <v>36</v>
      </c>
    </row>
    <row r="34" customFormat="false" ht="15" hidden="false" customHeight="false" outlineLevel="0" collapsed="false">
      <c r="A34" s="6" t="s">
        <v>69</v>
      </c>
      <c r="B34" s="14" t="n">
        <f aca="false">SUM('WIP 30 Sep 2026'!$C$2:$C$18)</f>
        <v>5529250</v>
      </c>
      <c r="C34" s="15" t="n">
        <v>5529250</v>
      </c>
      <c r="D34" s="13" t="str">
        <f aca="false">IF(ABS(B34-C34)&lt;=0.5,"OK","CHECK")</f>
        <v>OK</v>
      </c>
    </row>
    <row r="35" customFormat="false" ht="15" hidden="false" customHeight="false" outlineLevel="0" collapsed="false">
      <c r="A35" s="6" t="s">
        <v>70</v>
      </c>
      <c r="B35" s="14" t="n">
        <f aca="false">SUM('WIP 30 Sep 2026'!$H$2:$H$18)</f>
        <v>5039377</v>
      </c>
      <c r="C35" s="15" t="n">
        <v>5039377</v>
      </c>
      <c r="D35" s="13" t="str">
        <f aca="false">IF(ABS(B35-C35)&lt;=0.5,"OK","CHECK")</f>
        <v>OK</v>
      </c>
    </row>
    <row r="36" customFormat="false" ht="15" hidden="false" customHeight="false" outlineLevel="0" collapsed="false">
      <c r="A36" s="6" t="s">
        <v>71</v>
      </c>
      <c r="B36" s="14" t="n">
        <f aca="false">SUM('WIP 30 Sep 2026'!$G$2:$G$18)</f>
        <v>5083985.34</v>
      </c>
      <c r="C36" s="15" t="n">
        <v>5083985</v>
      </c>
      <c r="D36" s="13" t="str">
        <f aca="false">IF(ABS(B36-C36)&lt;=0.5,"OK","CHECK")</f>
        <v>OK</v>
      </c>
    </row>
    <row r="37" customFormat="false" ht="15" hidden="false" customHeight="false" outlineLevel="0" collapsed="false">
      <c r="A37" s="6" t="s">
        <v>72</v>
      </c>
      <c r="B37" s="14" t="n">
        <f aca="false">SUM('WIP 30 Sep 2026'!$I$2:$I$18)</f>
        <v>-44608.3400000001</v>
      </c>
      <c r="C37" s="15" t="n">
        <v>-44608</v>
      </c>
      <c r="D37" s="13" t="str">
        <f aca="false">IF(ABS(B37-C37)&lt;=0.5,"OK","CHECK")</f>
        <v>OK</v>
      </c>
      <c r="E37" s="6" t="s">
        <v>73</v>
      </c>
    </row>
    <row r="38" customFormat="false" ht="15" hidden="false" customHeight="false" outlineLevel="0" collapsed="false">
      <c r="A38" s="6" t="s">
        <v>74</v>
      </c>
      <c r="B38" s="14" t="n">
        <f aca="false">SUMIF('WIP 30 Sep 2026'!$I$2:$I$18,"&gt;0")</f>
        <v>40984.0499999998</v>
      </c>
      <c r="C38" s="15" t="n">
        <v>40984</v>
      </c>
      <c r="D38" s="13" t="str">
        <f aca="false">IF(ABS(B38-C38)&lt;=0.5,"OK","CHECK")</f>
        <v>OK</v>
      </c>
    </row>
    <row r="39" customFormat="false" ht="15" hidden="false" customHeight="false" outlineLevel="0" collapsed="false">
      <c r="A39" s="6" t="s">
        <v>75</v>
      </c>
      <c r="B39" s="14" t="n">
        <f aca="false">-SUMIF('WIP 30 Sep 2026'!$I$2:$I$18,"&lt;0")</f>
        <v>85592.39</v>
      </c>
      <c r="C39" s="15" t="n">
        <v>85592</v>
      </c>
      <c r="D39" s="13" t="str">
        <f aca="false">IF(ABS(B39-C39)&lt;=0.5,"OK","CHECK")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8"/>
    <col collapsed="false" customWidth="true" hidden="false" outlineLevel="0" max="3" min="3" style="0" width="19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9" min="6" style="0" width="16"/>
    <col collapsed="false" customWidth="true" hidden="false" outlineLevel="0" max="10" min="10" style="0" width="15"/>
    <col collapsed="false" customWidth="true" hidden="false" outlineLevel="0" max="11" min="11" style="0" width="10"/>
    <col collapsed="false" customWidth="true" hidden="false" outlineLevel="0" max="12" min="12" style="0" width="16"/>
    <col collapsed="false" customWidth="true" hidden="false" outlineLevel="0" max="13" min="13" style="0" width="14"/>
  </cols>
  <sheetData>
    <row r="1" customFormat="false" ht="31.5" hidden="false" customHeight="true" outlineLevel="0" collapsed="false">
      <c r="A1" s="18" t="s">
        <v>76</v>
      </c>
      <c r="B1" s="18" t="s">
        <v>77</v>
      </c>
      <c r="C1" s="18" t="s">
        <v>78</v>
      </c>
      <c r="D1" s="18" t="s">
        <v>79</v>
      </c>
      <c r="E1" s="18" t="s">
        <v>80</v>
      </c>
      <c r="F1" s="18" t="s">
        <v>81</v>
      </c>
      <c r="G1" s="18" t="s">
        <v>42</v>
      </c>
      <c r="H1" s="18" t="s">
        <v>82</v>
      </c>
      <c r="I1" s="18" t="s">
        <v>83</v>
      </c>
      <c r="J1" s="18" t="s">
        <v>84</v>
      </c>
      <c r="K1" s="18" t="s">
        <v>18</v>
      </c>
      <c r="L1" s="18" t="s">
        <v>85</v>
      </c>
      <c r="M1" s="18" t="s">
        <v>86</v>
      </c>
    </row>
    <row r="2" customFormat="false" ht="15" hidden="false" customHeight="false" outlineLevel="0" collapsed="false">
      <c r="A2" s="19" t="s">
        <v>87</v>
      </c>
      <c r="B2" s="19" t="s">
        <v>88</v>
      </c>
      <c r="C2" s="19" t="s">
        <v>89</v>
      </c>
      <c r="D2" s="19" t="s">
        <v>90</v>
      </c>
      <c r="E2" s="19" t="s">
        <v>91</v>
      </c>
      <c r="F2" s="17" t="n">
        <v>351500</v>
      </c>
      <c r="G2" s="17" t="n">
        <f aca="false">SUMIFS(Variations!$F$2:$F$141,Variations!$B$2:$B$141,A2,Variations!$G$2:$G$141,"Approved")</f>
        <v>49700</v>
      </c>
      <c r="H2" s="17" t="n">
        <f aca="false">F2+G2</f>
        <v>401200</v>
      </c>
      <c r="I2" s="17" t="n">
        <f aca="false">SUMIFS('Cost centres'!$G$2:$G$311,'Cost centres'!$A$2:$A$311,A2)</f>
        <v>401200</v>
      </c>
      <c r="J2" s="17" t="n">
        <f aca="false">H2-I2</f>
        <v>0</v>
      </c>
      <c r="K2" s="20" t="n">
        <v>0.05</v>
      </c>
      <c r="L2" s="17" t="n">
        <f aca="false">SUMIFS('Cost centres'!$E$2:$E$311,'Cost centres'!$A$2:$A$311,A2)</f>
        <v>401200</v>
      </c>
      <c r="M2" s="19" t="str">
        <f aca="false">IF(ABS(L2-H2)&lt;0.005,"OK","CHECK")</f>
        <v>OK</v>
      </c>
    </row>
    <row r="3" customFormat="false" ht="15" hidden="false" customHeight="false" outlineLevel="0" collapsed="false">
      <c r="A3" s="19" t="s">
        <v>92</v>
      </c>
      <c r="B3" s="19" t="s">
        <v>93</v>
      </c>
      <c r="C3" s="19" t="s">
        <v>89</v>
      </c>
      <c r="D3" s="19" t="s">
        <v>90</v>
      </c>
      <c r="E3" s="19" t="s">
        <v>91</v>
      </c>
      <c r="F3" s="17" t="n">
        <v>220500</v>
      </c>
      <c r="G3" s="17" t="n">
        <f aca="false">SUMIFS(Variations!$F$2:$F$141,Variations!$B$2:$B$141,A3,Variations!$G$2:$G$141,"Approved")</f>
        <v>6250</v>
      </c>
      <c r="H3" s="17" t="n">
        <f aca="false">F3+G3</f>
        <v>226750</v>
      </c>
      <c r="I3" s="17" t="n">
        <f aca="false">SUMIFS('Cost centres'!$G$2:$G$311,'Cost centres'!$A$2:$A$311,A3)</f>
        <v>226750</v>
      </c>
      <c r="J3" s="17" t="n">
        <f aca="false">H3-I3</f>
        <v>0</v>
      </c>
      <c r="K3" s="20" t="n">
        <v>0.05</v>
      </c>
      <c r="L3" s="17" t="n">
        <f aca="false">SUMIFS('Cost centres'!$E$2:$E$311,'Cost centres'!$A$2:$A$311,A3)</f>
        <v>226750</v>
      </c>
      <c r="M3" s="19" t="str">
        <f aca="false">IF(ABS(L3-H3)&lt;0.005,"OK","CHECK")</f>
        <v>OK</v>
      </c>
    </row>
    <row r="4" customFormat="false" ht="15" hidden="false" customHeight="false" outlineLevel="0" collapsed="false">
      <c r="A4" s="19" t="s">
        <v>94</v>
      </c>
      <c r="B4" s="19" t="s">
        <v>95</v>
      </c>
      <c r="C4" s="19" t="s">
        <v>96</v>
      </c>
      <c r="D4" s="19" t="s">
        <v>90</v>
      </c>
      <c r="E4" s="19" t="s">
        <v>91</v>
      </c>
      <c r="F4" s="17" t="n">
        <v>145600</v>
      </c>
      <c r="G4" s="17" t="n">
        <f aca="false">SUMIFS(Variations!$F$2:$F$141,Variations!$B$2:$B$141,A4,Variations!$G$2:$G$141,"Approved")</f>
        <v>21950</v>
      </c>
      <c r="H4" s="17" t="n">
        <f aca="false">F4+G4</f>
        <v>167550</v>
      </c>
      <c r="I4" s="17" t="n">
        <f aca="false">SUMIFS('Cost centres'!$G$2:$G$311,'Cost centres'!$A$2:$A$311,A4)</f>
        <v>167550</v>
      </c>
      <c r="J4" s="17" t="n">
        <f aca="false">H4-I4</f>
        <v>0</v>
      </c>
      <c r="K4" s="20" t="n">
        <v>0</v>
      </c>
      <c r="L4" s="17" t="n">
        <f aca="false">SUMIFS('Cost centres'!$E$2:$E$311,'Cost centres'!$A$2:$A$311,A4)</f>
        <v>167550</v>
      </c>
      <c r="M4" s="19" t="str">
        <f aca="false">IF(ABS(L4-H4)&lt;0.005,"OK","CHECK")</f>
        <v>OK</v>
      </c>
    </row>
    <row r="5" customFormat="false" ht="15" hidden="false" customHeight="false" outlineLevel="0" collapsed="false">
      <c r="A5" s="19" t="s">
        <v>97</v>
      </c>
      <c r="B5" s="19" t="s">
        <v>98</v>
      </c>
      <c r="C5" s="19" t="s">
        <v>99</v>
      </c>
      <c r="D5" s="19" t="s">
        <v>90</v>
      </c>
      <c r="E5" s="19" t="s">
        <v>91</v>
      </c>
      <c r="F5" s="17" t="n">
        <v>321800</v>
      </c>
      <c r="G5" s="17" t="n">
        <f aca="false">SUMIFS(Variations!$F$2:$F$141,Variations!$B$2:$B$141,A5,Variations!$G$2:$G$141,"Approved")</f>
        <v>67900</v>
      </c>
      <c r="H5" s="17" t="n">
        <f aca="false">F5+G5</f>
        <v>389700</v>
      </c>
      <c r="I5" s="17" t="n">
        <f aca="false">SUMIFS('Cost centres'!$G$2:$G$311,'Cost centres'!$A$2:$A$311,A5)</f>
        <v>389700</v>
      </c>
      <c r="J5" s="17" t="n">
        <f aca="false">H5-I5</f>
        <v>0</v>
      </c>
      <c r="K5" s="20" t="n">
        <v>0.05</v>
      </c>
      <c r="L5" s="17" t="n">
        <f aca="false">SUMIFS('Cost centres'!$E$2:$E$311,'Cost centres'!$A$2:$A$311,A5)</f>
        <v>389700</v>
      </c>
      <c r="M5" s="19" t="str">
        <f aca="false">IF(ABS(L5-H5)&lt;0.005,"OK","CHECK")</f>
        <v>OK</v>
      </c>
    </row>
    <row r="6" customFormat="false" ht="15" hidden="false" customHeight="false" outlineLevel="0" collapsed="false">
      <c r="A6" s="19" t="s">
        <v>100</v>
      </c>
      <c r="B6" s="19" t="s">
        <v>101</v>
      </c>
      <c r="C6" s="19" t="s">
        <v>89</v>
      </c>
      <c r="D6" s="19" t="s">
        <v>90</v>
      </c>
      <c r="E6" s="19" t="s">
        <v>91</v>
      </c>
      <c r="F6" s="17" t="n">
        <v>542600</v>
      </c>
      <c r="G6" s="17" t="n">
        <f aca="false">SUMIFS(Variations!$F$2:$F$141,Variations!$B$2:$B$141,A6,Variations!$G$2:$G$141,"Approved")</f>
        <v>32550</v>
      </c>
      <c r="H6" s="17" t="n">
        <f aca="false">F6+G6</f>
        <v>575150</v>
      </c>
      <c r="I6" s="17" t="n">
        <f aca="false">SUMIFS('Cost centres'!$G$2:$G$311,'Cost centres'!$A$2:$A$311,A6)</f>
        <v>575150</v>
      </c>
      <c r="J6" s="17" t="n">
        <f aca="false">H6-I6</f>
        <v>0</v>
      </c>
      <c r="K6" s="20" t="n">
        <v>0.05</v>
      </c>
      <c r="L6" s="17" t="n">
        <f aca="false">SUMIFS('Cost centres'!$E$2:$E$311,'Cost centres'!$A$2:$A$311,A6)</f>
        <v>575150</v>
      </c>
      <c r="M6" s="19" t="str">
        <f aca="false">IF(ABS(L6-H6)&lt;0.005,"OK","CHECK")</f>
        <v>OK</v>
      </c>
    </row>
    <row r="7" customFormat="false" ht="15" hidden="false" customHeight="false" outlineLevel="0" collapsed="false">
      <c r="A7" s="19" t="s">
        <v>102</v>
      </c>
      <c r="B7" s="19" t="s">
        <v>103</v>
      </c>
      <c r="C7" s="19" t="s">
        <v>96</v>
      </c>
      <c r="D7" s="19" t="s">
        <v>90</v>
      </c>
      <c r="E7" s="19" t="s">
        <v>91</v>
      </c>
      <c r="F7" s="17" t="n">
        <v>980000</v>
      </c>
      <c r="G7" s="17" t="n">
        <f aca="false">SUMIFS(Variations!$F$2:$F$141,Variations!$B$2:$B$141,A7,Variations!$G$2:$G$141,"Approved")</f>
        <v>296050</v>
      </c>
      <c r="H7" s="17" t="n">
        <f aca="false">F7+G7</f>
        <v>1276050</v>
      </c>
      <c r="I7" s="17" t="n">
        <f aca="false">SUMIFS('Cost centres'!$G$2:$G$311,'Cost centres'!$A$2:$A$311,A7)</f>
        <v>1276050</v>
      </c>
      <c r="J7" s="17" t="n">
        <f aca="false">H7-I7</f>
        <v>0</v>
      </c>
      <c r="K7" s="20" t="n">
        <v>0.05</v>
      </c>
      <c r="L7" s="17" t="n">
        <f aca="false">SUMIFS('Cost centres'!$E$2:$E$311,'Cost centres'!$A$2:$A$311,A7)</f>
        <v>1276050</v>
      </c>
      <c r="M7" s="19" t="str">
        <f aca="false">IF(ABS(L7-H7)&lt;0.005,"OK","CHECK")</f>
        <v>OK</v>
      </c>
    </row>
    <row r="8" customFormat="false" ht="15" hidden="false" customHeight="false" outlineLevel="0" collapsed="false">
      <c r="A8" s="19" t="s">
        <v>104</v>
      </c>
      <c r="B8" s="19" t="s">
        <v>105</v>
      </c>
      <c r="C8" s="19" t="s">
        <v>89</v>
      </c>
      <c r="D8" s="19" t="s">
        <v>90</v>
      </c>
      <c r="E8" s="19" t="s">
        <v>91</v>
      </c>
      <c r="F8" s="17" t="n">
        <v>434800</v>
      </c>
      <c r="G8" s="17" t="n">
        <f aca="false">SUMIFS(Variations!$F$2:$F$141,Variations!$B$2:$B$141,A8,Variations!$G$2:$G$141,"Approved")</f>
        <v>82600</v>
      </c>
      <c r="H8" s="17" t="n">
        <f aca="false">F8+G8</f>
        <v>517400</v>
      </c>
      <c r="I8" s="17" t="n">
        <f aca="false">SUMIFS('Cost centres'!$G$2:$G$311,'Cost centres'!$A$2:$A$311,A8)</f>
        <v>517400</v>
      </c>
      <c r="J8" s="17" t="n">
        <f aca="false">H8-I8</f>
        <v>0</v>
      </c>
      <c r="K8" s="20" t="n">
        <v>0.05</v>
      </c>
      <c r="L8" s="17" t="n">
        <f aca="false">SUMIFS('Cost centres'!$E$2:$E$311,'Cost centres'!$A$2:$A$311,A8)</f>
        <v>517400</v>
      </c>
      <c r="M8" s="19" t="str">
        <f aca="false">IF(ABS(L8-H8)&lt;0.005,"OK","CHECK")</f>
        <v>OK</v>
      </c>
    </row>
    <row r="9" customFormat="false" ht="15" hidden="false" customHeight="false" outlineLevel="0" collapsed="false">
      <c r="A9" s="19" t="s">
        <v>106</v>
      </c>
      <c r="B9" s="19" t="s">
        <v>107</v>
      </c>
      <c r="C9" s="19" t="s">
        <v>96</v>
      </c>
      <c r="D9" s="19" t="s">
        <v>90</v>
      </c>
      <c r="E9" s="19" t="s">
        <v>91</v>
      </c>
      <c r="F9" s="17" t="n">
        <v>316100</v>
      </c>
      <c r="G9" s="17" t="n">
        <f aca="false">SUMIFS(Variations!$F$2:$F$141,Variations!$B$2:$B$141,A9,Variations!$G$2:$G$141,"Approved")</f>
        <v>30750</v>
      </c>
      <c r="H9" s="17" t="n">
        <f aca="false">F9+G9</f>
        <v>346850</v>
      </c>
      <c r="I9" s="17" t="n">
        <f aca="false">SUMIFS('Cost centres'!$G$2:$G$311,'Cost centres'!$A$2:$A$311,A9)</f>
        <v>346850</v>
      </c>
      <c r="J9" s="17" t="n">
        <f aca="false">H9-I9</f>
        <v>0</v>
      </c>
      <c r="K9" s="20" t="n">
        <v>0.05</v>
      </c>
      <c r="L9" s="17" t="n">
        <f aca="false">SUMIFS('Cost centres'!$E$2:$E$311,'Cost centres'!$A$2:$A$311,A9)</f>
        <v>346850</v>
      </c>
      <c r="M9" s="19" t="str">
        <f aca="false">IF(ABS(L9-H9)&lt;0.005,"OK","CHECK")</f>
        <v>OK</v>
      </c>
    </row>
    <row r="10" customFormat="false" ht="15" hidden="false" customHeight="false" outlineLevel="0" collapsed="false">
      <c r="A10" s="19" t="s">
        <v>108</v>
      </c>
      <c r="B10" s="19" t="s">
        <v>109</v>
      </c>
      <c r="C10" s="19" t="s">
        <v>96</v>
      </c>
      <c r="D10" s="19" t="s">
        <v>90</v>
      </c>
      <c r="E10" s="19" t="s">
        <v>91</v>
      </c>
      <c r="F10" s="17" t="n">
        <v>212900</v>
      </c>
      <c r="G10" s="17" t="n">
        <f aca="false">SUMIFS(Variations!$F$2:$F$141,Variations!$B$2:$B$141,A10,Variations!$G$2:$G$141,"Approved")</f>
        <v>26150</v>
      </c>
      <c r="H10" s="17" t="n">
        <f aca="false">F10+G10</f>
        <v>239050</v>
      </c>
      <c r="I10" s="17" t="n">
        <f aca="false">SUMIFS('Cost centres'!$G$2:$G$311,'Cost centres'!$A$2:$A$311,A10)</f>
        <v>239050</v>
      </c>
      <c r="J10" s="17" t="n">
        <f aca="false">H10-I10</f>
        <v>0</v>
      </c>
      <c r="K10" s="20" t="n">
        <v>0.05</v>
      </c>
      <c r="L10" s="17" t="n">
        <f aca="false">SUMIFS('Cost centres'!$E$2:$E$311,'Cost centres'!$A$2:$A$311,A10)</f>
        <v>239050</v>
      </c>
      <c r="M10" s="19" t="str">
        <f aca="false">IF(ABS(L10-H10)&lt;0.005,"OK","CHECK")</f>
        <v>OK</v>
      </c>
    </row>
    <row r="11" customFormat="false" ht="15" hidden="false" customHeight="false" outlineLevel="0" collapsed="false">
      <c r="A11" s="19" t="s">
        <v>110</v>
      </c>
      <c r="B11" s="19" t="s">
        <v>111</v>
      </c>
      <c r="C11" s="19" t="s">
        <v>112</v>
      </c>
      <c r="D11" s="19" t="s">
        <v>90</v>
      </c>
      <c r="E11" s="19" t="s">
        <v>91</v>
      </c>
      <c r="F11" s="17" t="n">
        <v>326300</v>
      </c>
      <c r="G11" s="17" t="n">
        <f aca="false">SUMIFS(Variations!$F$2:$F$141,Variations!$B$2:$B$141,A11,Variations!$G$2:$G$141,"Approved")</f>
        <v>47950</v>
      </c>
      <c r="H11" s="17" t="n">
        <f aca="false">F11+G11</f>
        <v>374250</v>
      </c>
      <c r="I11" s="17" t="n">
        <f aca="false">SUMIFS('Cost centres'!$G$2:$G$311,'Cost centres'!$A$2:$A$311,A11)</f>
        <v>374250</v>
      </c>
      <c r="J11" s="17" t="n">
        <f aca="false">H11-I11</f>
        <v>0</v>
      </c>
      <c r="K11" s="20" t="n">
        <v>0</v>
      </c>
      <c r="L11" s="17" t="n">
        <f aca="false">SUMIFS('Cost centres'!$E$2:$E$311,'Cost centres'!$A$2:$A$311,A11)</f>
        <v>374250</v>
      </c>
      <c r="M11" s="19" t="str">
        <f aca="false">IF(ABS(L11-H11)&lt;0.005,"OK","CHECK")</f>
        <v>OK</v>
      </c>
    </row>
    <row r="12" customFormat="false" ht="15" hidden="false" customHeight="false" outlineLevel="0" collapsed="false">
      <c r="A12" s="19" t="s">
        <v>113</v>
      </c>
      <c r="B12" s="19" t="s">
        <v>114</v>
      </c>
      <c r="C12" s="19" t="s">
        <v>96</v>
      </c>
      <c r="D12" s="19" t="s">
        <v>90</v>
      </c>
      <c r="E12" s="19" t="s">
        <v>91</v>
      </c>
      <c r="F12" s="17" t="n">
        <v>379300</v>
      </c>
      <c r="G12" s="17" t="n">
        <f aca="false">SUMIFS(Variations!$F$2:$F$141,Variations!$B$2:$B$141,A12,Variations!$G$2:$G$141,"Approved")</f>
        <v>49500</v>
      </c>
      <c r="H12" s="17" t="n">
        <f aca="false">F12+G12</f>
        <v>428800</v>
      </c>
      <c r="I12" s="17" t="n">
        <f aca="false">SUMIFS('Cost centres'!$G$2:$G$311,'Cost centres'!$A$2:$A$311,A12)</f>
        <v>428800</v>
      </c>
      <c r="J12" s="17" t="n">
        <f aca="false">H12-I12</f>
        <v>0</v>
      </c>
      <c r="K12" s="20" t="n">
        <v>0</v>
      </c>
      <c r="L12" s="17" t="n">
        <f aca="false">SUMIFS('Cost centres'!$E$2:$E$311,'Cost centres'!$A$2:$A$311,A12)</f>
        <v>428800</v>
      </c>
      <c r="M12" s="19" t="str">
        <f aca="false">IF(ABS(L12-H12)&lt;0.005,"OK","CHECK")</f>
        <v>OK</v>
      </c>
    </row>
    <row r="13" customFormat="false" ht="15" hidden="false" customHeight="false" outlineLevel="0" collapsed="false">
      <c r="A13" s="19" t="s">
        <v>115</v>
      </c>
      <c r="B13" s="19" t="s">
        <v>116</v>
      </c>
      <c r="C13" s="19" t="s">
        <v>96</v>
      </c>
      <c r="D13" s="19" t="s">
        <v>90</v>
      </c>
      <c r="E13" s="19" t="s">
        <v>91</v>
      </c>
      <c r="F13" s="17" t="n">
        <v>201700</v>
      </c>
      <c r="G13" s="17" t="n">
        <f aca="false">SUMIFS(Variations!$F$2:$F$141,Variations!$B$2:$B$141,A13,Variations!$G$2:$G$141,"Approved")</f>
        <v>9600</v>
      </c>
      <c r="H13" s="17" t="n">
        <f aca="false">F13+G13</f>
        <v>211300</v>
      </c>
      <c r="I13" s="17" t="n">
        <f aca="false">SUMIFS('Cost centres'!$G$2:$G$311,'Cost centres'!$A$2:$A$311,A13)</f>
        <v>211300</v>
      </c>
      <c r="J13" s="17" t="n">
        <f aca="false">H13-I13</f>
        <v>0</v>
      </c>
      <c r="K13" s="20" t="n">
        <v>0.05</v>
      </c>
      <c r="L13" s="17" t="n">
        <f aca="false">SUMIFS('Cost centres'!$E$2:$E$311,'Cost centres'!$A$2:$A$311,A13)</f>
        <v>211300</v>
      </c>
      <c r="M13" s="19" t="str">
        <f aca="false">IF(ABS(L13-H13)&lt;0.005,"OK","CHECK")</f>
        <v>OK</v>
      </c>
    </row>
    <row r="14" customFormat="false" ht="15" hidden="false" customHeight="false" outlineLevel="0" collapsed="false">
      <c r="A14" s="19" t="s">
        <v>117</v>
      </c>
      <c r="B14" s="19" t="s">
        <v>118</v>
      </c>
      <c r="C14" s="19" t="s">
        <v>119</v>
      </c>
      <c r="D14" s="19" t="s">
        <v>90</v>
      </c>
      <c r="E14" s="19" t="s">
        <v>91</v>
      </c>
      <c r="F14" s="17" t="n">
        <v>147300</v>
      </c>
      <c r="G14" s="17" t="n">
        <f aca="false">SUMIFS(Variations!$F$2:$F$141,Variations!$B$2:$B$141,A14,Variations!$G$2:$G$141,"Approved")</f>
        <v>27400</v>
      </c>
      <c r="H14" s="17" t="n">
        <f aca="false">F14+G14</f>
        <v>174700</v>
      </c>
      <c r="I14" s="17" t="n">
        <f aca="false">SUMIFS('Cost centres'!$G$2:$G$311,'Cost centres'!$A$2:$A$311,A14)</f>
        <v>174700</v>
      </c>
      <c r="J14" s="17" t="n">
        <f aca="false">H14-I14</f>
        <v>0</v>
      </c>
      <c r="K14" s="20" t="n">
        <v>0</v>
      </c>
      <c r="L14" s="17" t="n">
        <f aca="false">SUMIFS('Cost centres'!$E$2:$E$311,'Cost centres'!$A$2:$A$311,A14)</f>
        <v>174700</v>
      </c>
      <c r="M14" s="19" t="str">
        <f aca="false">IF(ABS(L14-H14)&lt;0.005,"OK","CHECK")</f>
        <v>OK</v>
      </c>
    </row>
    <row r="15" customFormat="false" ht="15" hidden="false" customHeight="false" outlineLevel="0" collapsed="false">
      <c r="A15" s="19" t="s">
        <v>120</v>
      </c>
      <c r="B15" s="19" t="s">
        <v>121</v>
      </c>
      <c r="C15" s="19" t="s">
        <v>119</v>
      </c>
      <c r="D15" s="19" t="s">
        <v>90</v>
      </c>
      <c r="E15" s="19" t="s">
        <v>91</v>
      </c>
      <c r="F15" s="17" t="n">
        <v>469600</v>
      </c>
      <c r="G15" s="17" t="n">
        <f aca="false">SUMIFS(Variations!$F$2:$F$141,Variations!$B$2:$B$141,A15,Variations!$G$2:$G$141,"Approved")</f>
        <v>98050</v>
      </c>
      <c r="H15" s="17" t="n">
        <f aca="false">F15+G15</f>
        <v>567650</v>
      </c>
      <c r="I15" s="17" t="n">
        <f aca="false">SUMIFS('Cost centres'!$G$2:$G$311,'Cost centres'!$A$2:$A$311,A15)</f>
        <v>567650</v>
      </c>
      <c r="J15" s="17" t="n">
        <f aca="false">H15-I15</f>
        <v>0</v>
      </c>
      <c r="K15" s="20" t="n">
        <v>0.05</v>
      </c>
      <c r="L15" s="17" t="n">
        <f aca="false">SUMIFS('Cost centres'!$E$2:$E$311,'Cost centres'!$A$2:$A$311,A15)</f>
        <v>567650</v>
      </c>
      <c r="M15" s="19" t="str">
        <f aca="false">IF(ABS(L15-H15)&lt;0.005,"OK","CHECK")</f>
        <v>OK</v>
      </c>
    </row>
    <row r="16" customFormat="false" ht="15" hidden="false" customHeight="false" outlineLevel="0" collapsed="false">
      <c r="A16" s="19" t="s">
        <v>122</v>
      </c>
      <c r="B16" s="19" t="s">
        <v>123</v>
      </c>
      <c r="C16" s="19" t="s">
        <v>112</v>
      </c>
      <c r="D16" s="19" t="s">
        <v>90</v>
      </c>
      <c r="E16" s="19" t="s">
        <v>91</v>
      </c>
      <c r="F16" s="17" t="n">
        <v>350500</v>
      </c>
      <c r="G16" s="17" t="n">
        <f aca="false">SUMIFS(Variations!$F$2:$F$141,Variations!$B$2:$B$141,A16,Variations!$G$2:$G$141,"Approved")</f>
        <v>71350</v>
      </c>
      <c r="H16" s="17" t="n">
        <f aca="false">F16+G16</f>
        <v>421850</v>
      </c>
      <c r="I16" s="17" t="n">
        <f aca="false">SUMIFS('Cost centres'!$G$2:$G$311,'Cost centres'!$A$2:$A$311,A16)</f>
        <v>421850</v>
      </c>
      <c r="J16" s="17" t="n">
        <f aca="false">H16-I16</f>
        <v>0</v>
      </c>
      <c r="K16" s="20" t="n">
        <v>0.05</v>
      </c>
      <c r="L16" s="17" t="n">
        <f aca="false">SUMIFS('Cost centres'!$E$2:$E$311,'Cost centres'!$A$2:$A$311,A16)</f>
        <v>421850</v>
      </c>
      <c r="M16" s="19" t="str">
        <f aca="false">IF(ABS(L16-H16)&lt;0.005,"OK","CHECK")</f>
        <v>OK</v>
      </c>
    </row>
    <row r="17" customFormat="false" ht="15" hidden="false" customHeight="false" outlineLevel="0" collapsed="false">
      <c r="A17" s="19" t="s">
        <v>124</v>
      </c>
      <c r="B17" s="19" t="s">
        <v>125</v>
      </c>
      <c r="C17" s="19" t="s">
        <v>99</v>
      </c>
      <c r="D17" s="19" t="s">
        <v>90</v>
      </c>
      <c r="E17" s="19" t="s">
        <v>126</v>
      </c>
      <c r="F17" s="17" t="n">
        <v>388300</v>
      </c>
      <c r="G17" s="17" t="n">
        <f aca="false">SUMIFS(Variations!$F$2:$F$141,Variations!$B$2:$B$141,A17,Variations!$G$2:$G$141,"Approved")</f>
        <v>39700</v>
      </c>
      <c r="H17" s="17" t="n">
        <f aca="false">F17+G17</f>
        <v>428000</v>
      </c>
      <c r="I17" s="17" t="n">
        <f aca="false">SUMIFS('Cost centres'!$G$2:$G$311,'Cost centres'!$A$2:$A$311,A17)</f>
        <v>408585</v>
      </c>
      <c r="J17" s="17" t="n">
        <f aca="false">H17-I17</f>
        <v>19415</v>
      </c>
      <c r="K17" s="20" t="n">
        <v>0.05</v>
      </c>
      <c r="L17" s="17" t="n">
        <f aca="false">SUMIFS('Cost centres'!$E$2:$E$311,'Cost centres'!$A$2:$A$311,A17)</f>
        <v>428000</v>
      </c>
      <c r="M17" s="19" t="str">
        <f aca="false">IF(ABS(L17-H17)&lt;0.005,"OK","CHECK")</f>
        <v>OK</v>
      </c>
    </row>
    <row r="18" customFormat="false" ht="15" hidden="false" customHeight="false" outlineLevel="0" collapsed="false">
      <c r="A18" s="19" t="s">
        <v>127</v>
      </c>
      <c r="B18" s="19" t="s">
        <v>128</v>
      </c>
      <c r="C18" s="19" t="s">
        <v>99</v>
      </c>
      <c r="D18" s="19" t="s">
        <v>90</v>
      </c>
      <c r="E18" s="19" t="s">
        <v>91</v>
      </c>
      <c r="F18" s="17" t="n">
        <v>307300</v>
      </c>
      <c r="G18" s="17" t="n">
        <f aca="false">SUMIFS(Variations!$F$2:$F$141,Variations!$B$2:$B$141,A18,Variations!$G$2:$G$141,"Approved")</f>
        <v>5500</v>
      </c>
      <c r="H18" s="17" t="n">
        <f aca="false">F18+G18</f>
        <v>312800</v>
      </c>
      <c r="I18" s="17" t="n">
        <f aca="false">SUMIFS('Cost centres'!$G$2:$G$311,'Cost centres'!$A$2:$A$311,A18)</f>
        <v>312800</v>
      </c>
      <c r="J18" s="17" t="n">
        <f aca="false">H18-I18</f>
        <v>0</v>
      </c>
      <c r="K18" s="20" t="n">
        <v>0.05</v>
      </c>
      <c r="L18" s="17" t="n">
        <f aca="false">SUMIFS('Cost centres'!$E$2:$E$311,'Cost centres'!$A$2:$A$311,A18)</f>
        <v>312800</v>
      </c>
      <c r="M18" s="19" t="str">
        <f aca="false">IF(ABS(L18-H18)&lt;0.005,"OK","CHECK")</f>
        <v>OK</v>
      </c>
    </row>
    <row r="19" customFormat="false" ht="15" hidden="false" customHeight="false" outlineLevel="0" collapsed="false">
      <c r="A19" s="19" t="s">
        <v>129</v>
      </c>
      <c r="B19" s="19" t="s">
        <v>130</v>
      </c>
      <c r="C19" s="19" t="s">
        <v>96</v>
      </c>
      <c r="D19" s="19" t="s">
        <v>90</v>
      </c>
      <c r="E19" s="19" t="s">
        <v>91</v>
      </c>
      <c r="F19" s="17" t="n">
        <v>364200</v>
      </c>
      <c r="G19" s="17" t="n">
        <f aca="false">SUMIFS(Variations!$F$2:$F$141,Variations!$B$2:$B$141,A19,Variations!$G$2:$G$141,"Approved")</f>
        <v>46050</v>
      </c>
      <c r="H19" s="17" t="n">
        <f aca="false">F19+G19</f>
        <v>410250</v>
      </c>
      <c r="I19" s="17" t="n">
        <f aca="false">SUMIFS('Cost centres'!$G$2:$G$311,'Cost centres'!$A$2:$A$311,A19)</f>
        <v>410250</v>
      </c>
      <c r="J19" s="17" t="n">
        <f aca="false">H19-I19</f>
        <v>0</v>
      </c>
      <c r="K19" s="20" t="n">
        <v>0</v>
      </c>
      <c r="L19" s="17" t="n">
        <f aca="false">SUMIFS('Cost centres'!$E$2:$E$311,'Cost centres'!$A$2:$A$311,A19)</f>
        <v>410250</v>
      </c>
      <c r="M19" s="19" t="str">
        <f aca="false">IF(ABS(L19-H19)&lt;0.005,"OK","CHECK")</f>
        <v>OK</v>
      </c>
    </row>
    <row r="20" customFormat="false" ht="15" hidden="false" customHeight="false" outlineLevel="0" collapsed="false">
      <c r="A20" s="19" t="s">
        <v>131</v>
      </c>
      <c r="B20" s="19" t="s">
        <v>132</v>
      </c>
      <c r="C20" s="19" t="s">
        <v>133</v>
      </c>
      <c r="D20" s="19" t="s">
        <v>90</v>
      </c>
      <c r="E20" s="19" t="s">
        <v>91</v>
      </c>
      <c r="F20" s="17" t="n">
        <v>75000</v>
      </c>
      <c r="G20" s="17" t="n">
        <f aca="false">SUMIFS(Variations!$F$2:$F$141,Variations!$B$2:$B$141,A20,Variations!$G$2:$G$141,"Approved")</f>
        <v>3200</v>
      </c>
      <c r="H20" s="17" t="n">
        <f aca="false">F20+G20</f>
        <v>78200</v>
      </c>
      <c r="I20" s="17" t="n">
        <f aca="false">SUMIFS('Cost centres'!$G$2:$G$311,'Cost centres'!$A$2:$A$311,A20)</f>
        <v>78200</v>
      </c>
      <c r="J20" s="17" t="n">
        <f aca="false">H20-I20</f>
        <v>0</v>
      </c>
      <c r="K20" s="20" t="n">
        <v>0</v>
      </c>
      <c r="L20" s="17" t="n">
        <f aca="false">SUMIFS('Cost centres'!$E$2:$E$311,'Cost centres'!$A$2:$A$311,A20)</f>
        <v>78200</v>
      </c>
      <c r="M20" s="19" t="str">
        <f aca="false">IF(ABS(L20-H20)&lt;0.005,"OK","CHECK")</f>
        <v>OK</v>
      </c>
    </row>
    <row r="21" customFormat="false" ht="15" hidden="false" customHeight="false" outlineLevel="0" collapsed="false">
      <c r="A21" s="19" t="s">
        <v>134</v>
      </c>
      <c r="B21" s="19" t="s">
        <v>135</v>
      </c>
      <c r="C21" s="19" t="s">
        <v>96</v>
      </c>
      <c r="D21" s="19" t="s">
        <v>90</v>
      </c>
      <c r="E21" s="19" t="s">
        <v>91</v>
      </c>
      <c r="F21" s="17" t="n">
        <v>367500</v>
      </c>
      <c r="G21" s="17" t="n">
        <f aca="false">SUMIFS(Variations!$F$2:$F$141,Variations!$B$2:$B$141,A21,Variations!$G$2:$G$141,"Approved")</f>
        <v>7600</v>
      </c>
      <c r="H21" s="17" t="n">
        <f aca="false">F21+G21</f>
        <v>375100</v>
      </c>
      <c r="I21" s="17" t="n">
        <f aca="false">SUMIFS('Cost centres'!$G$2:$G$311,'Cost centres'!$A$2:$A$311,A21)</f>
        <v>375100</v>
      </c>
      <c r="J21" s="17" t="n">
        <f aca="false">H21-I21</f>
        <v>0</v>
      </c>
      <c r="K21" s="20" t="n">
        <v>0.05</v>
      </c>
      <c r="L21" s="17" t="n">
        <f aca="false">SUMIFS('Cost centres'!$E$2:$E$311,'Cost centres'!$A$2:$A$311,A21)</f>
        <v>375100</v>
      </c>
      <c r="M21" s="19" t="str">
        <f aca="false">IF(ABS(L21-H21)&lt;0.005,"OK","CHECK")</f>
        <v>OK</v>
      </c>
    </row>
    <row r="22" customFormat="false" ht="15" hidden="false" customHeight="false" outlineLevel="0" collapsed="false">
      <c r="A22" s="19" t="s">
        <v>136</v>
      </c>
      <c r="B22" s="19" t="s">
        <v>137</v>
      </c>
      <c r="C22" s="19" t="s">
        <v>99</v>
      </c>
      <c r="D22" s="19" t="s">
        <v>90</v>
      </c>
      <c r="E22" s="19" t="s">
        <v>91</v>
      </c>
      <c r="F22" s="17" t="n">
        <v>291100</v>
      </c>
      <c r="G22" s="17" t="n">
        <f aca="false">SUMIFS(Variations!$F$2:$F$141,Variations!$B$2:$B$141,A22,Variations!$G$2:$G$141,"Approved")</f>
        <v>5900</v>
      </c>
      <c r="H22" s="17" t="n">
        <f aca="false">F22+G22</f>
        <v>297000</v>
      </c>
      <c r="I22" s="17" t="n">
        <f aca="false">SUMIFS('Cost centres'!$G$2:$G$311,'Cost centres'!$A$2:$A$311,A22)</f>
        <v>297000</v>
      </c>
      <c r="J22" s="17" t="n">
        <f aca="false">H22-I22</f>
        <v>0</v>
      </c>
      <c r="K22" s="20" t="n">
        <v>0.05</v>
      </c>
      <c r="L22" s="17" t="n">
        <f aca="false">SUMIFS('Cost centres'!$E$2:$E$311,'Cost centres'!$A$2:$A$311,A22)</f>
        <v>297000</v>
      </c>
      <c r="M22" s="19" t="str">
        <f aca="false">IF(ABS(L22-H22)&lt;0.005,"OK","CHECK")</f>
        <v>OK</v>
      </c>
    </row>
    <row r="23" customFormat="false" ht="15" hidden="false" customHeight="false" outlineLevel="0" collapsed="false">
      <c r="A23" s="19" t="s">
        <v>138</v>
      </c>
      <c r="B23" s="19" t="s">
        <v>139</v>
      </c>
      <c r="C23" s="19" t="s">
        <v>119</v>
      </c>
      <c r="D23" s="19" t="s">
        <v>90</v>
      </c>
      <c r="E23" s="19" t="s">
        <v>91</v>
      </c>
      <c r="F23" s="17" t="n">
        <v>347300</v>
      </c>
      <c r="G23" s="17" t="n">
        <f aca="false">SUMIFS(Variations!$F$2:$F$141,Variations!$B$2:$B$141,A23,Variations!$G$2:$G$141,"Approved")</f>
        <v>19550</v>
      </c>
      <c r="H23" s="17" t="n">
        <f aca="false">F23+G23</f>
        <v>366850</v>
      </c>
      <c r="I23" s="17" t="n">
        <f aca="false">SUMIFS('Cost centres'!$G$2:$G$311,'Cost centres'!$A$2:$A$311,A23)</f>
        <v>366850</v>
      </c>
      <c r="J23" s="17" t="n">
        <f aca="false">H23-I23</f>
        <v>0</v>
      </c>
      <c r="K23" s="20" t="n">
        <v>0.05</v>
      </c>
      <c r="L23" s="17" t="n">
        <f aca="false">SUMIFS('Cost centres'!$E$2:$E$311,'Cost centres'!$A$2:$A$311,A23)</f>
        <v>366850</v>
      </c>
      <c r="M23" s="19" t="str">
        <f aca="false">IF(ABS(L23-H23)&lt;0.005,"OK","CHECK")</f>
        <v>OK</v>
      </c>
    </row>
    <row r="24" customFormat="false" ht="15" hidden="false" customHeight="false" outlineLevel="0" collapsed="false">
      <c r="A24" s="19" t="s">
        <v>140</v>
      </c>
      <c r="B24" s="19" t="s">
        <v>141</v>
      </c>
      <c r="C24" s="19" t="s">
        <v>133</v>
      </c>
      <c r="D24" s="19" t="s">
        <v>90</v>
      </c>
      <c r="E24" s="19" t="s">
        <v>91</v>
      </c>
      <c r="F24" s="17" t="n">
        <v>388900</v>
      </c>
      <c r="G24" s="17" t="n">
        <f aca="false">SUMIFS(Variations!$F$2:$F$141,Variations!$B$2:$B$141,A24,Variations!$G$2:$G$141,"Approved")</f>
        <v>89350</v>
      </c>
      <c r="H24" s="17" t="n">
        <f aca="false">F24+G24</f>
        <v>478250</v>
      </c>
      <c r="I24" s="17" t="n">
        <f aca="false">SUMIFS('Cost centres'!$G$2:$G$311,'Cost centres'!$A$2:$A$311,A24)</f>
        <v>478250</v>
      </c>
      <c r="J24" s="17" t="n">
        <f aca="false">H24-I24</f>
        <v>0</v>
      </c>
      <c r="K24" s="20" t="n">
        <v>0.05</v>
      </c>
      <c r="L24" s="17" t="n">
        <f aca="false">SUMIFS('Cost centres'!$E$2:$E$311,'Cost centres'!$A$2:$A$311,A24)</f>
        <v>478250</v>
      </c>
      <c r="M24" s="19" t="str">
        <f aca="false">IF(ABS(L24-H24)&lt;0.005,"OK","CHECK")</f>
        <v>OK</v>
      </c>
    </row>
    <row r="25" customFormat="false" ht="15" hidden="false" customHeight="false" outlineLevel="0" collapsed="false">
      <c r="A25" s="19" t="s">
        <v>142</v>
      </c>
      <c r="B25" s="19" t="s">
        <v>143</v>
      </c>
      <c r="C25" s="19" t="s">
        <v>89</v>
      </c>
      <c r="D25" s="19" t="s">
        <v>90</v>
      </c>
      <c r="E25" s="19" t="s">
        <v>91</v>
      </c>
      <c r="F25" s="17" t="n">
        <v>222400</v>
      </c>
      <c r="G25" s="17" t="n">
        <f aca="false">SUMIFS(Variations!$F$2:$F$141,Variations!$B$2:$B$141,A25,Variations!$G$2:$G$141,"Approved")</f>
        <v>0</v>
      </c>
      <c r="H25" s="17" t="n">
        <f aca="false">F25+G25</f>
        <v>222400</v>
      </c>
      <c r="I25" s="17" t="n">
        <f aca="false">SUMIFS('Cost centres'!$G$2:$G$311,'Cost centres'!$A$2:$A$311,A25)</f>
        <v>222400</v>
      </c>
      <c r="J25" s="17" t="n">
        <f aca="false">H25-I25</f>
        <v>0</v>
      </c>
      <c r="K25" s="20" t="n">
        <v>0.05</v>
      </c>
      <c r="L25" s="17" t="n">
        <f aca="false">SUMIFS('Cost centres'!$E$2:$E$311,'Cost centres'!$A$2:$A$311,A25)</f>
        <v>222400</v>
      </c>
      <c r="M25" s="19" t="str">
        <f aca="false">IF(ABS(L25-H25)&lt;0.005,"OK","CHECK")</f>
        <v>OK</v>
      </c>
    </row>
    <row r="26" customFormat="false" ht="15" hidden="false" customHeight="false" outlineLevel="0" collapsed="false">
      <c r="A26" s="19" t="s">
        <v>144</v>
      </c>
      <c r="B26" s="19" t="s">
        <v>145</v>
      </c>
      <c r="C26" s="19" t="s">
        <v>119</v>
      </c>
      <c r="D26" s="19" t="s">
        <v>146</v>
      </c>
      <c r="E26" s="19" t="s">
        <v>91</v>
      </c>
      <c r="F26" s="17" t="n">
        <v>83300</v>
      </c>
      <c r="G26" s="17" t="n">
        <f aca="false">SUMIFS(Variations!$F$2:$F$141,Variations!$B$2:$B$141,A26,Variations!$G$2:$G$141,"Approved")</f>
        <v>0</v>
      </c>
      <c r="H26" s="17" t="n">
        <f aca="false">F26+G26</f>
        <v>83300</v>
      </c>
      <c r="I26" s="17" t="n">
        <f aca="false">SUMIFS('Cost centres'!$G$2:$G$311,'Cost centres'!$A$2:$A$311,A26)</f>
        <v>83300</v>
      </c>
      <c r="J26" s="17" t="n">
        <f aca="false">H26-I26</f>
        <v>0</v>
      </c>
      <c r="K26" s="20" t="n">
        <v>0</v>
      </c>
      <c r="L26" s="17" t="n">
        <f aca="false">SUMIFS('Cost centres'!$E$2:$E$311,'Cost centres'!$A$2:$A$311,A26)</f>
        <v>83300</v>
      </c>
      <c r="M26" s="19" t="str">
        <f aca="false">IF(ABS(L26-H26)&lt;0.005,"OK","CHECK")</f>
        <v>OK</v>
      </c>
    </row>
    <row r="27" customFormat="false" ht="15" hidden="false" customHeight="false" outlineLevel="0" collapsed="false">
      <c r="A27" s="19" t="s">
        <v>147</v>
      </c>
      <c r="B27" s="19" t="s">
        <v>148</v>
      </c>
      <c r="C27" s="19" t="s">
        <v>133</v>
      </c>
      <c r="D27" s="19" t="s">
        <v>146</v>
      </c>
      <c r="E27" s="19" t="s">
        <v>126</v>
      </c>
      <c r="F27" s="17" t="n">
        <v>251300</v>
      </c>
      <c r="G27" s="17" t="n">
        <f aca="false">SUMIFS(Variations!$F$2:$F$141,Variations!$B$2:$B$141,A27,Variations!$G$2:$G$141,"Approved")</f>
        <v>24650</v>
      </c>
      <c r="H27" s="17" t="n">
        <f aca="false">F27+G27</f>
        <v>275950</v>
      </c>
      <c r="I27" s="17" t="n">
        <f aca="false">SUMIFS('Cost centres'!$G$2:$G$311,'Cost centres'!$A$2:$A$311,A27)</f>
        <v>256222.95</v>
      </c>
      <c r="J27" s="17" t="n">
        <f aca="false">H27-I27</f>
        <v>19727.05</v>
      </c>
      <c r="K27" s="20" t="n">
        <v>0</v>
      </c>
      <c r="L27" s="17" t="n">
        <f aca="false">SUMIFS('Cost centres'!$E$2:$E$311,'Cost centres'!$A$2:$A$311,A27)</f>
        <v>275950</v>
      </c>
      <c r="M27" s="19" t="str">
        <f aca="false">IF(ABS(L27-H27)&lt;0.005,"OK","CHECK")</f>
        <v>OK</v>
      </c>
    </row>
    <row r="28" customFormat="false" ht="15" hidden="false" customHeight="false" outlineLevel="0" collapsed="false">
      <c r="A28" s="19" t="s">
        <v>149</v>
      </c>
      <c r="B28" s="19" t="s">
        <v>150</v>
      </c>
      <c r="C28" s="19" t="s">
        <v>96</v>
      </c>
      <c r="D28" s="19" t="s">
        <v>151</v>
      </c>
      <c r="E28" s="19" t="s">
        <v>91</v>
      </c>
      <c r="F28" s="17" t="n">
        <v>176600</v>
      </c>
      <c r="G28" s="17" t="n">
        <f aca="false">SUMIFS(Variations!$F$2:$F$141,Variations!$B$2:$B$141,A28,Variations!$G$2:$G$141,"Approved")</f>
        <v>10850</v>
      </c>
      <c r="H28" s="17" t="n">
        <f aca="false">F28+G28</f>
        <v>187450</v>
      </c>
      <c r="I28" s="17" t="n">
        <f aca="false">SUMIFS('Cost centres'!$G$2:$G$311,'Cost centres'!$A$2:$A$311,A28)</f>
        <v>187450</v>
      </c>
      <c r="J28" s="17" t="n">
        <f aca="false">H28-I28</f>
        <v>0</v>
      </c>
      <c r="K28" s="20" t="n">
        <v>0</v>
      </c>
      <c r="L28" s="17" t="n">
        <f aca="false">SUMIFS('Cost centres'!$E$2:$E$311,'Cost centres'!$A$2:$A$311,A28)</f>
        <v>187450</v>
      </c>
      <c r="M28" s="19" t="str">
        <f aca="false">IF(ABS(L28-H28)&lt;0.005,"OK","CHECK")</f>
        <v>OK</v>
      </c>
    </row>
    <row r="29" customFormat="false" ht="15" hidden="false" customHeight="false" outlineLevel="0" collapsed="false">
      <c r="A29" s="19" t="s">
        <v>152</v>
      </c>
      <c r="B29" s="19" t="s">
        <v>153</v>
      </c>
      <c r="C29" s="19" t="s">
        <v>96</v>
      </c>
      <c r="D29" s="19" t="s">
        <v>151</v>
      </c>
      <c r="E29" s="19" t="s">
        <v>91</v>
      </c>
      <c r="F29" s="17" t="n">
        <v>77000</v>
      </c>
      <c r="G29" s="17" t="n">
        <f aca="false">SUMIFS(Variations!$F$2:$F$141,Variations!$B$2:$B$141,A29,Variations!$G$2:$G$141,"Approved")</f>
        <v>8550</v>
      </c>
      <c r="H29" s="17" t="n">
        <f aca="false">F29+G29</f>
        <v>85550</v>
      </c>
      <c r="I29" s="17" t="n">
        <f aca="false">SUMIFS('Cost centres'!$G$2:$G$311,'Cost centres'!$A$2:$A$311,A29)</f>
        <v>85550</v>
      </c>
      <c r="J29" s="17" t="n">
        <f aca="false">H29-I29</f>
        <v>0</v>
      </c>
      <c r="K29" s="20" t="n">
        <v>0</v>
      </c>
      <c r="L29" s="17" t="n">
        <f aca="false">SUMIFS('Cost centres'!$E$2:$E$311,'Cost centres'!$A$2:$A$311,A29)</f>
        <v>85550</v>
      </c>
      <c r="M29" s="19" t="str">
        <f aca="false">IF(ABS(L29-H29)&lt;0.005,"OK","CHECK")</f>
        <v>OK</v>
      </c>
    </row>
    <row r="30" customFormat="false" ht="15" hidden="false" customHeight="false" outlineLevel="0" collapsed="false">
      <c r="A30" s="19" t="s">
        <v>154</v>
      </c>
      <c r="B30" s="19" t="s">
        <v>155</v>
      </c>
      <c r="C30" s="19" t="s">
        <v>96</v>
      </c>
      <c r="D30" s="19" t="s">
        <v>151</v>
      </c>
      <c r="E30" s="19" t="s">
        <v>126</v>
      </c>
      <c r="F30" s="17" t="n">
        <v>256000</v>
      </c>
      <c r="G30" s="17" t="n">
        <f aca="false">SUMIFS(Variations!$F$2:$F$141,Variations!$B$2:$B$141,A30,Variations!$G$2:$G$141,"Approved")</f>
        <v>0</v>
      </c>
      <c r="H30" s="17" t="n">
        <f aca="false">F30+G30</f>
        <v>256000</v>
      </c>
      <c r="I30" s="17" t="n">
        <f aca="false">SUMIFS('Cost centres'!$G$2:$G$311,'Cost centres'!$A$2:$A$311,A30)</f>
        <v>232256</v>
      </c>
      <c r="J30" s="17" t="n">
        <f aca="false">H30-I30</f>
        <v>23744</v>
      </c>
      <c r="K30" s="20" t="n">
        <v>0</v>
      </c>
      <c r="L30" s="17" t="n">
        <f aca="false">SUMIFS('Cost centres'!$E$2:$E$311,'Cost centres'!$A$2:$A$311,A30)</f>
        <v>256000</v>
      </c>
      <c r="M30" s="19" t="str">
        <f aca="false">IF(ABS(L30-H30)&lt;0.005,"OK","CHECK")</f>
        <v>OK</v>
      </c>
    </row>
    <row r="31" customFormat="false" ht="15" hidden="false" customHeight="false" outlineLevel="0" collapsed="false">
      <c r="A31" s="19" t="s">
        <v>156</v>
      </c>
      <c r="B31" s="19" t="s">
        <v>157</v>
      </c>
      <c r="C31" s="19" t="s">
        <v>96</v>
      </c>
      <c r="D31" s="19" t="s">
        <v>158</v>
      </c>
      <c r="E31" s="19" t="s">
        <v>91</v>
      </c>
      <c r="F31" s="17" t="n">
        <v>106300</v>
      </c>
      <c r="G31" s="17" t="n">
        <f aca="false">SUMIFS(Variations!$F$2:$F$141,Variations!$B$2:$B$141,A31,Variations!$G$2:$G$141,"Approved")</f>
        <v>0</v>
      </c>
      <c r="H31" s="17" t="n">
        <f aca="false">F31+G31</f>
        <v>106300</v>
      </c>
      <c r="I31" s="17" t="n">
        <f aca="false">SUMIFS('Cost centres'!$G$2:$G$311,'Cost centres'!$A$2:$A$311,A31)</f>
        <v>106300</v>
      </c>
      <c r="J31" s="17" t="n">
        <f aca="false">H31-I31</f>
        <v>0</v>
      </c>
      <c r="K31" s="20" t="n">
        <v>0</v>
      </c>
      <c r="L31" s="17" t="n">
        <f aca="false">SUMIFS('Cost centres'!$E$2:$E$311,'Cost centres'!$A$2:$A$311,A31)</f>
        <v>106300</v>
      </c>
      <c r="M31" s="19" t="str">
        <f aca="false">IF(ABS(L31-H31)&lt;0.005,"OK","CHECK")</f>
        <v>OK</v>
      </c>
    </row>
    <row r="32" customFormat="false" ht="15" hidden="false" customHeight="false" outlineLevel="0" collapsed="false">
      <c r="A32" s="19" t="s">
        <v>159</v>
      </c>
      <c r="B32" s="19" t="s">
        <v>160</v>
      </c>
      <c r="C32" s="19" t="s">
        <v>119</v>
      </c>
      <c r="D32" s="19" t="s">
        <v>158</v>
      </c>
      <c r="E32" s="19" t="s">
        <v>126</v>
      </c>
      <c r="F32" s="17" t="n">
        <v>293900</v>
      </c>
      <c r="G32" s="17" t="n">
        <f aca="false">SUMIFS(Variations!$F$2:$F$141,Variations!$B$2:$B$141,A32,Variations!$G$2:$G$141,"Approved")</f>
        <v>34000</v>
      </c>
      <c r="H32" s="17" t="n">
        <f aca="false">F32+G32</f>
        <v>327900</v>
      </c>
      <c r="I32" s="17" t="n">
        <f aca="false">SUMIFS('Cost centres'!$G$2:$G$311,'Cost centres'!$A$2:$A$311,A32)</f>
        <v>311000.75</v>
      </c>
      <c r="J32" s="17" t="n">
        <f aca="false">H32-I32</f>
        <v>16899.25</v>
      </c>
      <c r="K32" s="20" t="n">
        <v>0.05</v>
      </c>
      <c r="L32" s="17" t="n">
        <f aca="false">SUMIFS('Cost centres'!$E$2:$E$311,'Cost centres'!$A$2:$A$311,A32)</f>
        <v>327900</v>
      </c>
      <c r="M32" s="19" t="str">
        <f aca="false">IF(ABS(L32-H32)&lt;0.005,"OK","CHECK")</f>
        <v>OK</v>
      </c>
    </row>
    <row r="33" customFormat="false" ht="15" hidden="false" customHeight="false" outlineLevel="0" collapsed="false">
      <c r="A33" s="19" t="s">
        <v>161</v>
      </c>
      <c r="B33" s="19" t="s">
        <v>162</v>
      </c>
      <c r="C33" s="19" t="s">
        <v>133</v>
      </c>
      <c r="D33" s="19" t="s">
        <v>158</v>
      </c>
      <c r="E33" s="19" t="s">
        <v>126</v>
      </c>
      <c r="F33" s="17" t="n">
        <v>95900</v>
      </c>
      <c r="G33" s="17" t="n">
        <f aca="false">SUMIFS(Variations!$F$2:$F$141,Variations!$B$2:$B$141,A33,Variations!$G$2:$G$141,"Approved")</f>
        <v>4950</v>
      </c>
      <c r="H33" s="17" t="n">
        <f aca="false">F33+G33</f>
        <v>100850</v>
      </c>
      <c r="I33" s="17" t="n">
        <f aca="false">SUMIFS('Cost centres'!$G$2:$G$311,'Cost centres'!$A$2:$A$311,A33)</f>
        <v>93705.8</v>
      </c>
      <c r="J33" s="17" t="n">
        <f aca="false">H33-I33</f>
        <v>7144.20000000001</v>
      </c>
      <c r="K33" s="20" t="n">
        <v>0</v>
      </c>
      <c r="L33" s="17" t="n">
        <f aca="false">SUMIFS('Cost centres'!$E$2:$E$311,'Cost centres'!$A$2:$A$311,A33)</f>
        <v>100850</v>
      </c>
      <c r="M33" s="19" t="str">
        <f aca="false">IF(ABS(L33-H33)&lt;0.005,"OK","CHECK")</f>
        <v>OK</v>
      </c>
    </row>
    <row r="34" customFormat="false" ht="15" hidden="false" customHeight="false" outlineLevel="0" collapsed="false">
      <c r="A34" s="19" t="s">
        <v>163</v>
      </c>
      <c r="B34" s="19" t="s">
        <v>164</v>
      </c>
      <c r="C34" s="19" t="s">
        <v>89</v>
      </c>
      <c r="D34" s="19" t="s">
        <v>158</v>
      </c>
      <c r="E34" s="19" t="s">
        <v>91</v>
      </c>
      <c r="F34" s="17" t="n">
        <v>253700</v>
      </c>
      <c r="G34" s="17" t="n">
        <f aca="false">SUMIFS(Variations!$F$2:$F$141,Variations!$B$2:$B$141,A34,Variations!$G$2:$G$141,"Approved")</f>
        <v>12300</v>
      </c>
      <c r="H34" s="17" t="n">
        <f aca="false">F34+G34</f>
        <v>266000</v>
      </c>
      <c r="I34" s="17" t="n">
        <f aca="false">SUMIFS('Cost centres'!$G$2:$G$311,'Cost centres'!$A$2:$A$311,A34)</f>
        <v>266000</v>
      </c>
      <c r="J34" s="17" t="n">
        <f aca="false">H34-I34</f>
        <v>0</v>
      </c>
      <c r="K34" s="20" t="n">
        <v>0</v>
      </c>
      <c r="L34" s="17" t="n">
        <f aca="false">SUMIFS('Cost centres'!$E$2:$E$311,'Cost centres'!$A$2:$A$311,A34)</f>
        <v>266000</v>
      </c>
      <c r="M34" s="19" t="str">
        <f aca="false">IF(ABS(L34-H34)&lt;0.005,"OK","CHECK")</f>
        <v>OK</v>
      </c>
    </row>
    <row r="35" customFormat="false" ht="15" hidden="false" customHeight="false" outlineLevel="0" collapsed="false">
      <c r="A35" s="19" t="s">
        <v>165</v>
      </c>
      <c r="B35" s="19" t="s">
        <v>166</v>
      </c>
      <c r="C35" s="19" t="s">
        <v>133</v>
      </c>
      <c r="D35" s="19" t="s">
        <v>158</v>
      </c>
      <c r="E35" s="19" t="s">
        <v>91</v>
      </c>
      <c r="F35" s="17" t="n">
        <v>122100</v>
      </c>
      <c r="G35" s="17" t="n">
        <f aca="false">SUMIFS(Variations!$F$2:$F$141,Variations!$B$2:$B$141,A35,Variations!$G$2:$G$141,"Approved")</f>
        <v>16450</v>
      </c>
      <c r="H35" s="17" t="n">
        <f aca="false">F35+G35</f>
        <v>138550</v>
      </c>
      <c r="I35" s="17" t="n">
        <f aca="false">SUMIFS('Cost centres'!$G$2:$G$311,'Cost centres'!$A$2:$A$311,A35)</f>
        <v>138550</v>
      </c>
      <c r="J35" s="17" t="n">
        <f aca="false">H35-I35</f>
        <v>0</v>
      </c>
      <c r="K35" s="20" t="n">
        <v>0</v>
      </c>
      <c r="L35" s="17" t="n">
        <f aca="false">SUMIFS('Cost centres'!$E$2:$E$311,'Cost centres'!$A$2:$A$311,A35)</f>
        <v>138550</v>
      </c>
      <c r="M35" s="19" t="str">
        <f aca="false">IF(ABS(L35-H35)&lt;0.005,"OK","CHECK")</f>
        <v>OK</v>
      </c>
    </row>
    <row r="36" customFormat="false" ht="15" hidden="false" customHeight="false" outlineLevel="0" collapsed="false">
      <c r="A36" s="19" t="s">
        <v>167</v>
      </c>
      <c r="B36" s="19" t="s">
        <v>168</v>
      </c>
      <c r="C36" s="19" t="s">
        <v>133</v>
      </c>
      <c r="D36" s="19" t="s">
        <v>158</v>
      </c>
      <c r="E36" s="19" t="s">
        <v>126</v>
      </c>
      <c r="F36" s="17" t="n">
        <v>435400</v>
      </c>
      <c r="G36" s="17" t="n">
        <f aca="false">SUMIFS(Variations!$F$2:$F$141,Variations!$B$2:$B$141,A36,Variations!$G$2:$G$141,"Approved")</f>
        <v>36450</v>
      </c>
      <c r="H36" s="17" t="n">
        <f aca="false">F36+G36</f>
        <v>471850</v>
      </c>
      <c r="I36" s="17" t="n">
        <f aca="false">SUMIFS('Cost centres'!$G$2:$G$311,'Cost centres'!$A$2:$A$311,A36)</f>
        <v>429398.5</v>
      </c>
      <c r="J36" s="17" t="n">
        <f aca="false">H36-I36</f>
        <v>42451.5</v>
      </c>
      <c r="K36" s="20" t="n">
        <v>0</v>
      </c>
      <c r="L36" s="17" t="n">
        <f aca="false">SUMIFS('Cost centres'!$E$2:$E$311,'Cost centres'!$A$2:$A$311,A36)</f>
        <v>471850</v>
      </c>
      <c r="M36" s="19" t="str">
        <f aca="false">IF(ABS(L36-H36)&lt;0.005,"OK","CHECK")</f>
        <v>OK</v>
      </c>
    </row>
    <row r="37" customFormat="false" ht="15" hidden="false" customHeight="false" outlineLevel="0" collapsed="false">
      <c r="A37" s="19" t="s">
        <v>169</v>
      </c>
      <c r="B37" s="19" t="s">
        <v>170</v>
      </c>
      <c r="C37" s="19" t="s">
        <v>96</v>
      </c>
      <c r="D37" s="19" t="s">
        <v>158</v>
      </c>
      <c r="E37" s="19" t="s">
        <v>126</v>
      </c>
      <c r="F37" s="17" t="n">
        <v>980000</v>
      </c>
      <c r="G37" s="17" t="n">
        <f aca="false">SUMIFS(Variations!$F$2:$F$141,Variations!$B$2:$B$141,A37,Variations!$G$2:$G$141,"Approved")</f>
        <v>266800</v>
      </c>
      <c r="H37" s="17" t="n">
        <f aca="false">F37+G37</f>
        <v>1246800</v>
      </c>
      <c r="I37" s="17" t="n">
        <f aca="false">SUMIFS('Cost centres'!$G$2:$G$311,'Cost centres'!$A$2:$A$311,A37)</f>
        <v>1148458.2</v>
      </c>
      <c r="J37" s="17" t="n">
        <f aca="false">H37-I37</f>
        <v>98341.8000000001</v>
      </c>
      <c r="K37" s="20" t="n">
        <v>0</v>
      </c>
      <c r="L37" s="17" t="n">
        <f aca="false">SUMIFS('Cost centres'!$E$2:$E$311,'Cost centres'!$A$2:$A$311,A37)</f>
        <v>1246800</v>
      </c>
      <c r="M37" s="19" t="str">
        <f aca="false">IF(ABS(L37-H37)&lt;0.005,"OK","CHECK")</f>
        <v>OK</v>
      </c>
    </row>
    <row r="38" customFormat="false" ht="15" hidden="false" customHeight="false" outlineLevel="0" collapsed="false">
      <c r="A38" s="19" t="s">
        <v>171</v>
      </c>
      <c r="B38" s="19" t="s">
        <v>172</v>
      </c>
      <c r="C38" s="19" t="s">
        <v>89</v>
      </c>
      <c r="D38" s="19" t="s">
        <v>173</v>
      </c>
      <c r="E38" s="19" t="s">
        <v>126</v>
      </c>
      <c r="F38" s="17" t="n">
        <v>360200</v>
      </c>
      <c r="G38" s="17" t="n">
        <f aca="false">SUMIFS(Variations!$F$2:$F$141,Variations!$B$2:$B$141,A38,Variations!$G$2:$G$141,"Approved")</f>
        <v>39750</v>
      </c>
      <c r="H38" s="17" t="n">
        <f aca="false">F38+G38</f>
        <v>399950</v>
      </c>
      <c r="I38" s="17" t="n">
        <f aca="false">SUMIFS('Cost centres'!$G$2:$G$311,'Cost centres'!$A$2:$A$311,A38)</f>
        <v>372484.75</v>
      </c>
      <c r="J38" s="17" t="n">
        <f aca="false">H38-I38</f>
        <v>27465.25</v>
      </c>
      <c r="K38" s="20" t="n">
        <v>0</v>
      </c>
      <c r="L38" s="17" t="n">
        <f aca="false">SUMIFS('Cost centres'!$E$2:$E$311,'Cost centres'!$A$2:$A$311,A38)</f>
        <v>399950</v>
      </c>
      <c r="M38" s="19" t="str">
        <f aca="false">IF(ABS(L38-H38)&lt;0.005,"OK","CHECK")</f>
        <v>OK</v>
      </c>
    </row>
    <row r="39" customFormat="false" ht="15" hidden="false" customHeight="false" outlineLevel="0" collapsed="false">
      <c r="A39" s="19" t="s">
        <v>174</v>
      </c>
      <c r="B39" s="19" t="s">
        <v>175</v>
      </c>
      <c r="C39" s="19" t="s">
        <v>119</v>
      </c>
      <c r="D39" s="19" t="s">
        <v>173</v>
      </c>
      <c r="E39" s="19" t="s">
        <v>126</v>
      </c>
      <c r="F39" s="17" t="n">
        <v>240100</v>
      </c>
      <c r="G39" s="17" t="n">
        <f aca="false">SUMIFS(Variations!$F$2:$F$141,Variations!$B$2:$B$141,A39,Variations!$G$2:$G$141,"Approved")</f>
        <v>31000</v>
      </c>
      <c r="H39" s="17" t="n">
        <f aca="false">F39+G39</f>
        <v>271100</v>
      </c>
      <c r="I39" s="17" t="n">
        <f aca="false">SUMIFS('Cost centres'!$G$2:$G$311,'Cost centres'!$A$2:$A$311,A39)</f>
        <v>251411.8</v>
      </c>
      <c r="J39" s="17" t="n">
        <f aca="false">H39-I39</f>
        <v>19688.2</v>
      </c>
      <c r="K39" s="20" t="n">
        <v>0.05</v>
      </c>
      <c r="L39" s="17" t="n">
        <f aca="false">SUMIFS('Cost centres'!$E$2:$E$311,'Cost centres'!$A$2:$A$311,A39)</f>
        <v>271100</v>
      </c>
      <c r="M39" s="19" t="str">
        <f aca="false">IF(ABS(L39-H39)&lt;0.005,"OK","CHECK")</f>
        <v>OK</v>
      </c>
    </row>
    <row r="40" customFormat="false" ht="15" hidden="false" customHeight="false" outlineLevel="0" collapsed="false">
      <c r="A40" s="19" t="s">
        <v>176</v>
      </c>
      <c r="B40" s="19" t="s">
        <v>177</v>
      </c>
      <c r="C40" s="19" t="s">
        <v>119</v>
      </c>
      <c r="D40" s="19" t="s">
        <v>173</v>
      </c>
      <c r="E40" s="19" t="s">
        <v>126</v>
      </c>
      <c r="F40" s="17" t="n">
        <v>360200</v>
      </c>
      <c r="G40" s="17" t="n">
        <f aca="false">SUMIFS(Variations!$F$2:$F$141,Variations!$B$2:$B$141,A40,Variations!$G$2:$G$141,"Approved")</f>
        <v>35500</v>
      </c>
      <c r="H40" s="17" t="n">
        <f aca="false">F40+G40</f>
        <v>395700</v>
      </c>
      <c r="I40" s="17" t="n">
        <f aca="false">SUMIFS('Cost centres'!$G$2:$G$311,'Cost centres'!$A$2:$A$311,A40)</f>
        <v>304816.95</v>
      </c>
      <c r="J40" s="17" t="n">
        <f aca="false">H40-I40</f>
        <v>90883.05</v>
      </c>
      <c r="K40" s="20" t="n">
        <v>0</v>
      </c>
      <c r="L40" s="17" t="n">
        <f aca="false">SUMIFS('Cost centres'!$E$2:$E$311,'Cost centres'!$A$2:$A$311,A40)</f>
        <v>395700</v>
      </c>
      <c r="M40" s="19" t="str">
        <f aca="false">IF(ABS(L40-H40)&lt;0.005,"OK","CHECK")</f>
        <v>OK</v>
      </c>
    </row>
    <row r="41" customFormat="false" ht="15" hidden="false" customHeight="false" outlineLevel="0" collapsed="false">
      <c r="A41" s="19" t="s">
        <v>178</v>
      </c>
      <c r="B41" s="19" t="s">
        <v>179</v>
      </c>
      <c r="C41" s="19" t="s">
        <v>96</v>
      </c>
      <c r="D41" s="19" t="s">
        <v>173</v>
      </c>
      <c r="E41" s="19" t="s">
        <v>126</v>
      </c>
      <c r="F41" s="17" t="n">
        <v>65500</v>
      </c>
      <c r="G41" s="17" t="n">
        <f aca="false">SUMIFS(Variations!$F$2:$F$141,Variations!$B$2:$B$141,A41,Variations!$G$2:$G$141,"Approved")</f>
        <v>0</v>
      </c>
      <c r="H41" s="17" t="n">
        <f aca="false">F41+G41</f>
        <v>65500</v>
      </c>
      <c r="I41" s="17" t="n">
        <f aca="false">SUMIFS('Cost centres'!$G$2:$G$311,'Cost centres'!$A$2:$A$311,A41)</f>
        <v>59113.75</v>
      </c>
      <c r="J41" s="17" t="n">
        <f aca="false">H41-I41</f>
        <v>6386.25</v>
      </c>
      <c r="K41" s="20" t="n">
        <v>0</v>
      </c>
      <c r="L41" s="17" t="n">
        <f aca="false">SUMIFS('Cost centres'!$E$2:$E$311,'Cost centres'!$A$2:$A$311,A41)</f>
        <v>65500</v>
      </c>
      <c r="M41" s="19" t="str">
        <f aca="false">IF(ABS(L41-H41)&lt;0.005,"OK","CHECK")</f>
        <v>OK</v>
      </c>
    </row>
    <row r="42" customFormat="false" ht="15" hidden="false" customHeight="false" outlineLevel="0" collapsed="false">
      <c r="A42" s="19" t="s">
        <v>180</v>
      </c>
      <c r="B42" s="19" t="s">
        <v>181</v>
      </c>
      <c r="C42" s="19" t="s">
        <v>89</v>
      </c>
      <c r="D42" s="19" t="s">
        <v>173</v>
      </c>
      <c r="E42" s="19" t="s">
        <v>126</v>
      </c>
      <c r="F42" s="17" t="n">
        <v>87300</v>
      </c>
      <c r="G42" s="17" t="n">
        <f aca="false">SUMIFS(Variations!$F$2:$F$141,Variations!$B$2:$B$141,A42,Variations!$G$2:$G$141,"Approved")</f>
        <v>3350</v>
      </c>
      <c r="H42" s="17" t="n">
        <f aca="false">F42+G42</f>
        <v>90650</v>
      </c>
      <c r="I42" s="17" t="n">
        <f aca="false">SUMIFS('Cost centres'!$G$2:$G$311,'Cost centres'!$A$2:$A$311,A42)</f>
        <v>80633.45</v>
      </c>
      <c r="J42" s="17" t="n">
        <f aca="false">H42-I42</f>
        <v>10016.55</v>
      </c>
      <c r="K42" s="20" t="n">
        <v>0</v>
      </c>
      <c r="L42" s="17" t="n">
        <f aca="false">SUMIFS('Cost centres'!$E$2:$E$311,'Cost centres'!$A$2:$A$311,A42)</f>
        <v>90650</v>
      </c>
      <c r="M42" s="19" t="str">
        <f aca="false">IF(ABS(L42-H42)&lt;0.005,"OK","CHECK")</f>
        <v>OK</v>
      </c>
    </row>
    <row r="43" customFormat="false" ht="15" hidden="false" customHeight="false" outlineLevel="0" collapsed="false">
      <c r="A43" s="19" t="s">
        <v>182</v>
      </c>
      <c r="B43" s="19" t="s">
        <v>183</v>
      </c>
      <c r="C43" s="19" t="s">
        <v>99</v>
      </c>
      <c r="D43" s="19" t="s">
        <v>184</v>
      </c>
      <c r="E43" s="19" t="s">
        <v>126</v>
      </c>
      <c r="F43" s="17" t="n">
        <v>113800</v>
      </c>
      <c r="G43" s="17" t="n">
        <f aca="false">SUMIFS(Variations!$F$2:$F$141,Variations!$B$2:$B$141,A43,Variations!$G$2:$G$141,"Approved")</f>
        <v>0</v>
      </c>
      <c r="H43" s="17" t="n">
        <f aca="false">F43+G43</f>
        <v>113800</v>
      </c>
      <c r="I43" s="17" t="n">
        <f aca="false">SUMIFS('Cost centres'!$G$2:$G$311,'Cost centres'!$A$2:$A$311,A43)</f>
        <v>104326.15</v>
      </c>
      <c r="J43" s="17" t="n">
        <f aca="false">H43-I43</f>
        <v>9473.85000000001</v>
      </c>
      <c r="K43" s="20" t="n">
        <v>0</v>
      </c>
      <c r="L43" s="17" t="n">
        <f aca="false">SUMIFS('Cost centres'!$E$2:$E$311,'Cost centres'!$A$2:$A$311,A43)</f>
        <v>113800</v>
      </c>
      <c r="M43" s="19" t="str">
        <f aca="false">IF(ABS(L43-H43)&lt;0.005,"OK","CHECK")</f>
        <v>OK</v>
      </c>
    </row>
    <row r="44" customFormat="false" ht="15" hidden="false" customHeight="false" outlineLevel="0" collapsed="false">
      <c r="A44" s="19" t="s">
        <v>185</v>
      </c>
      <c r="B44" s="19" t="s">
        <v>186</v>
      </c>
      <c r="C44" s="19" t="s">
        <v>89</v>
      </c>
      <c r="D44" s="19" t="s">
        <v>184</v>
      </c>
      <c r="E44" s="19" t="s">
        <v>126</v>
      </c>
      <c r="F44" s="17" t="n">
        <v>506700</v>
      </c>
      <c r="G44" s="17" t="n">
        <f aca="false">SUMIFS(Variations!$F$2:$F$141,Variations!$B$2:$B$141,A44,Variations!$G$2:$G$141,"Approved")</f>
        <v>90900</v>
      </c>
      <c r="H44" s="17" t="n">
        <f aca="false">F44+G44</f>
        <v>597600</v>
      </c>
      <c r="I44" s="17" t="n">
        <f aca="false">SUMIFS('Cost centres'!$G$2:$G$311,'Cost centres'!$A$2:$A$311,A44)</f>
        <v>553010.4</v>
      </c>
      <c r="J44" s="17" t="n">
        <f aca="false">H44-I44</f>
        <v>44589.6</v>
      </c>
      <c r="K44" s="20" t="n">
        <v>0.05</v>
      </c>
      <c r="L44" s="17" t="n">
        <f aca="false">SUMIFS('Cost centres'!$E$2:$E$311,'Cost centres'!$A$2:$A$311,A44)</f>
        <v>597600</v>
      </c>
      <c r="M44" s="19" t="str">
        <f aca="false">IF(ABS(L44-H44)&lt;0.005,"OK","CHECK")</f>
        <v>OK</v>
      </c>
    </row>
    <row r="45" customFormat="false" ht="15" hidden="false" customHeight="false" outlineLevel="0" collapsed="false">
      <c r="A45" s="19" t="s">
        <v>187</v>
      </c>
      <c r="B45" s="19" t="s">
        <v>188</v>
      </c>
      <c r="C45" s="19" t="s">
        <v>119</v>
      </c>
      <c r="D45" s="19" t="s">
        <v>184</v>
      </c>
      <c r="E45" s="19" t="s">
        <v>126</v>
      </c>
      <c r="F45" s="17" t="n">
        <v>137600</v>
      </c>
      <c r="G45" s="17" t="n">
        <f aca="false">SUMIFS(Variations!$F$2:$F$141,Variations!$B$2:$B$141,A45,Variations!$G$2:$G$141,"Approved")</f>
        <v>2500</v>
      </c>
      <c r="H45" s="17" t="n">
        <f aca="false">F45+G45</f>
        <v>140100</v>
      </c>
      <c r="I45" s="17" t="n">
        <f aca="false">SUMIFS('Cost centres'!$G$2:$G$311,'Cost centres'!$A$2:$A$311,A45)</f>
        <v>127337.6</v>
      </c>
      <c r="J45" s="17" t="n">
        <f aca="false">H45-I45</f>
        <v>12762.4</v>
      </c>
      <c r="K45" s="20" t="n">
        <v>0</v>
      </c>
      <c r="L45" s="17" t="n">
        <f aca="false">SUMIFS('Cost centres'!$E$2:$E$311,'Cost centres'!$A$2:$A$311,A45)</f>
        <v>140100</v>
      </c>
      <c r="M45" s="19" t="str">
        <f aca="false">IF(ABS(L45-H45)&lt;0.005,"OK","CHECK")</f>
        <v>OK</v>
      </c>
    </row>
    <row r="46" customFormat="false" ht="15" hidden="false" customHeight="false" outlineLevel="0" collapsed="false">
      <c r="A46" s="19" t="s">
        <v>189</v>
      </c>
      <c r="B46" s="19" t="s">
        <v>190</v>
      </c>
      <c r="C46" s="19" t="s">
        <v>96</v>
      </c>
      <c r="D46" s="19" t="s">
        <v>191</v>
      </c>
      <c r="E46" s="19" t="s">
        <v>126</v>
      </c>
      <c r="F46" s="17" t="n">
        <v>101800</v>
      </c>
      <c r="G46" s="17" t="n">
        <f aca="false">SUMIFS(Variations!$F$2:$F$141,Variations!$B$2:$B$141,A46,Variations!$G$2:$G$141,"Approved")</f>
        <v>0</v>
      </c>
      <c r="H46" s="17" t="n">
        <f aca="false">F46+G46</f>
        <v>101800</v>
      </c>
      <c r="I46" s="17" t="n">
        <f aca="false">SUMIFS('Cost centres'!$G$2:$G$311,'Cost centres'!$A$2:$A$311,A46)</f>
        <v>81414.9</v>
      </c>
      <c r="J46" s="17" t="n">
        <f aca="false">H46-I46</f>
        <v>20385.1</v>
      </c>
      <c r="K46" s="20" t="n">
        <v>0</v>
      </c>
      <c r="L46" s="17" t="n">
        <f aca="false">SUMIFS('Cost centres'!$E$2:$E$311,'Cost centres'!$A$2:$A$311,A46)</f>
        <v>101800</v>
      </c>
      <c r="M46" s="19" t="str">
        <f aca="false">IF(ABS(L46-H46)&lt;0.005,"OK","CHECK")</f>
        <v>OK</v>
      </c>
    </row>
    <row r="47" customFormat="false" ht="15" hidden="false" customHeight="false" outlineLevel="0" collapsed="false">
      <c r="A47" s="19" t="s">
        <v>192</v>
      </c>
      <c r="B47" s="19" t="s">
        <v>193</v>
      </c>
      <c r="C47" s="19" t="s">
        <v>119</v>
      </c>
      <c r="D47" s="19" t="s">
        <v>194</v>
      </c>
      <c r="E47" s="19" t="s">
        <v>126</v>
      </c>
      <c r="F47" s="17" t="n">
        <v>220700</v>
      </c>
      <c r="G47" s="17" t="n">
        <f aca="false">SUMIFS(Variations!$F$2:$F$141,Variations!$B$2:$B$141,A47,Variations!$G$2:$G$141,"Approved")</f>
        <v>25000</v>
      </c>
      <c r="H47" s="17" t="n">
        <f aca="false">F47+G47</f>
        <v>245700</v>
      </c>
      <c r="I47" s="17" t="n">
        <f aca="false">SUMIFS('Cost centres'!$G$2:$G$311,'Cost centres'!$A$2:$A$311,A47)</f>
        <v>225200.05</v>
      </c>
      <c r="J47" s="17" t="n">
        <f aca="false">H47-I47</f>
        <v>20499.95</v>
      </c>
      <c r="K47" s="20" t="n">
        <v>0.05</v>
      </c>
      <c r="L47" s="17" t="n">
        <f aca="false">SUMIFS('Cost centres'!$E$2:$E$311,'Cost centres'!$A$2:$A$311,A47)</f>
        <v>245700</v>
      </c>
      <c r="M47" s="19" t="str">
        <f aca="false">IF(ABS(L47-H47)&lt;0.005,"OK","CHECK")</f>
        <v>OK</v>
      </c>
    </row>
    <row r="49" customFormat="false" ht="15" hidden="false" customHeight="false" outlineLevel="0" collapsed="false">
      <c r="A49" s="5" t="s">
        <v>195</v>
      </c>
      <c r="F49" s="21" t="n">
        <f aca="false">SUBTOTAL(109,F2:F47)</f>
        <v>13477900</v>
      </c>
      <c r="G49" s="21" t="n">
        <f aca="false">SUBTOTAL(109,G2:G47)</f>
        <v>1777600</v>
      </c>
      <c r="H49" s="21" t="n">
        <f aca="false">SUBTOTAL(109,H2:H47)</f>
        <v>15255500</v>
      </c>
      <c r="I49" s="21" t="n">
        <f aca="false">SUBTOTAL(109,I2:I47)</f>
        <v>14765627</v>
      </c>
      <c r="J49" s="21" t="n">
        <f aca="false">SUBTOTAL(109,J2:J47)</f>
        <v>489873</v>
      </c>
      <c r="L49" s="21" t="n">
        <f aca="false">SUBTOTAL(109,L2:L47)</f>
        <v>15255500</v>
      </c>
    </row>
  </sheetData>
  <autoFilter ref="A1:M4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0"/>
    <col collapsed="false" customWidth="true" hidden="false" outlineLevel="0" max="3" min="3" style="0" width="18"/>
    <col collapsed="false" customWidth="true" hidden="false" outlineLevel="0" max="4" min="4" style="0" width="11"/>
    <col collapsed="false" customWidth="true" hidden="false" outlineLevel="0" max="5" min="5" style="0" width="15"/>
    <col collapsed="false" customWidth="true" hidden="false" outlineLevel="0" max="6" min="6" style="0" width="11"/>
    <col collapsed="false" customWidth="true" hidden="false" outlineLevel="0" max="7" min="7" style="0" width="16"/>
    <col collapsed="false" customWidth="true" hidden="false" outlineLevel="0" max="8" min="8" style="0" width="15"/>
  </cols>
  <sheetData>
    <row r="1" customFormat="false" ht="31.5" hidden="false" customHeight="true" outlineLevel="0" collapsed="false">
      <c r="A1" s="18" t="s">
        <v>76</v>
      </c>
      <c r="B1" s="18" t="s">
        <v>196</v>
      </c>
      <c r="C1" s="18" t="s">
        <v>197</v>
      </c>
      <c r="D1" s="18" t="s">
        <v>198</v>
      </c>
      <c r="E1" s="18" t="s">
        <v>199</v>
      </c>
      <c r="F1" s="18" t="s">
        <v>200</v>
      </c>
      <c r="G1" s="18" t="s">
        <v>83</v>
      </c>
      <c r="H1" s="18" t="s">
        <v>84</v>
      </c>
    </row>
    <row r="2" customFormat="false" ht="15" hidden="false" customHeight="false" outlineLevel="0" collapsed="false">
      <c r="A2" s="19" t="s">
        <v>87</v>
      </c>
      <c r="B2" s="19" t="s">
        <v>201</v>
      </c>
      <c r="C2" s="19" t="s">
        <v>202</v>
      </c>
      <c r="D2" s="19"/>
      <c r="E2" s="17" t="n">
        <v>52319</v>
      </c>
      <c r="F2" s="20" t="n">
        <v>1</v>
      </c>
      <c r="G2" s="17" t="n">
        <f aca="false">ROUND(E2*F2,2)</f>
        <v>52319</v>
      </c>
      <c r="H2" s="17" t="n">
        <f aca="false">E2-G2</f>
        <v>0</v>
      </c>
    </row>
    <row r="3" customFormat="false" ht="15" hidden="false" customHeight="false" outlineLevel="0" collapsed="false">
      <c r="A3" s="19" t="s">
        <v>87</v>
      </c>
      <c r="B3" s="19" t="s">
        <v>203</v>
      </c>
      <c r="C3" s="19" t="s">
        <v>202</v>
      </c>
      <c r="D3" s="19"/>
      <c r="E3" s="17" t="n">
        <v>45977</v>
      </c>
      <c r="F3" s="20" t="n">
        <v>1</v>
      </c>
      <c r="G3" s="17" t="n">
        <f aca="false">ROUND(E3*F3,2)</f>
        <v>45977</v>
      </c>
      <c r="H3" s="17" t="n">
        <f aca="false">E3-G3</f>
        <v>0</v>
      </c>
    </row>
    <row r="4" customFormat="false" ht="15" hidden="false" customHeight="false" outlineLevel="0" collapsed="false">
      <c r="A4" s="19" t="s">
        <v>87</v>
      </c>
      <c r="B4" s="19" t="s">
        <v>204</v>
      </c>
      <c r="C4" s="19" t="s">
        <v>202</v>
      </c>
      <c r="D4" s="19"/>
      <c r="E4" s="17" t="n">
        <v>68383</v>
      </c>
      <c r="F4" s="20" t="n">
        <v>1</v>
      </c>
      <c r="G4" s="17" t="n">
        <f aca="false">ROUND(E4*F4,2)</f>
        <v>68383</v>
      </c>
      <c r="H4" s="17" t="n">
        <f aca="false">E4-G4</f>
        <v>0</v>
      </c>
    </row>
    <row r="5" customFormat="false" ht="15" hidden="false" customHeight="false" outlineLevel="0" collapsed="false">
      <c r="A5" s="19" t="s">
        <v>87</v>
      </c>
      <c r="B5" s="19" t="s">
        <v>205</v>
      </c>
      <c r="C5" s="19" t="s">
        <v>202</v>
      </c>
      <c r="D5" s="19"/>
      <c r="E5" s="17" t="n">
        <v>96811</v>
      </c>
      <c r="F5" s="20" t="n">
        <v>1</v>
      </c>
      <c r="G5" s="17" t="n">
        <f aca="false">ROUND(E5*F5,2)</f>
        <v>96811</v>
      </c>
      <c r="H5" s="17" t="n">
        <f aca="false">E5-G5</f>
        <v>0</v>
      </c>
    </row>
    <row r="6" customFormat="false" ht="15" hidden="false" customHeight="false" outlineLevel="0" collapsed="false">
      <c r="A6" s="19" t="s">
        <v>87</v>
      </c>
      <c r="B6" s="19" t="s">
        <v>206</v>
      </c>
      <c r="C6" s="19" t="s">
        <v>202</v>
      </c>
      <c r="D6" s="19"/>
      <c r="E6" s="17" t="n">
        <v>77465</v>
      </c>
      <c r="F6" s="20" t="n">
        <v>1</v>
      </c>
      <c r="G6" s="17" t="n">
        <f aca="false">ROUND(E6*F6,2)</f>
        <v>77465</v>
      </c>
      <c r="H6" s="17" t="n">
        <f aca="false">E6-G6</f>
        <v>0</v>
      </c>
    </row>
    <row r="7" customFormat="false" ht="15" hidden="false" customHeight="false" outlineLevel="0" collapsed="false">
      <c r="A7" s="19" t="s">
        <v>87</v>
      </c>
      <c r="B7" s="19" t="s">
        <v>207</v>
      </c>
      <c r="C7" s="19" t="s">
        <v>202</v>
      </c>
      <c r="D7" s="19"/>
      <c r="E7" s="17" t="n">
        <v>10545</v>
      </c>
      <c r="F7" s="20" t="n">
        <v>1</v>
      </c>
      <c r="G7" s="17" t="n">
        <f aca="false">ROUND(E7*F7,2)</f>
        <v>10545</v>
      </c>
      <c r="H7" s="17" t="n">
        <f aca="false">E7-G7</f>
        <v>0</v>
      </c>
    </row>
    <row r="8" customFormat="false" ht="15" hidden="false" customHeight="false" outlineLevel="0" collapsed="false">
      <c r="A8" s="19" t="s">
        <v>87</v>
      </c>
      <c r="B8" s="19" t="s">
        <v>208</v>
      </c>
      <c r="C8" s="19" t="s">
        <v>209</v>
      </c>
      <c r="D8" s="19" t="s">
        <v>210</v>
      </c>
      <c r="E8" s="17" t="n">
        <v>24250</v>
      </c>
      <c r="F8" s="20" t="n">
        <v>1</v>
      </c>
      <c r="G8" s="17" t="n">
        <f aca="false">ROUND(E8*F8,2)</f>
        <v>24250</v>
      </c>
      <c r="H8" s="17" t="n">
        <f aca="false">E8-G8</f>
        <v>0</v>
      </c>
    </row>
    <row r="9" customFormat="false" ht="15" hidden="false" customHeight="false" outlineLevel="0" collapsed="false">
      <c r="A9" s="19" t="s">
        <v>87</v>
      </c>
      <c r="B9" s="19" t="s">
        <v>211</v>
      </c>
      <c r="C9" s="19" t="s">
        <v>209</v>
      </c>
      <c r="D9" s="19" t="s">
        <v>212</v>
      </c>
      <c r="E9" s="17" t="n">
        <v>11650</v>
      </c>
      <c r="F9" s="20" t="n">
        <v>1</v>
      </c>
      <c r="G9" s="17" t="n">
        <f aca="false">ROUND(E9*F9,2)</f>
        <v>11650</v>
      </c>
      <c r="H9" s="17" t="n">
        <f aca="false">E9-G9</f>
        <v>0</v>
      </c>
    </row>
    <row r="10" customFormat="false" ht="15" hidden="false" customHeight="false" outlineLevel="0" collapsed="false">
      <c r="A10" s="19" t="s">
        <v>87</v>
      </c>
      <c r="B10" s="19" t="s">
        <v>213</v>
      </c>
      <c r="C10" s="19" t="s">
        <v>209</v>
      </c>
      <c r="D10" s="19" t="s">
        <v>214</v>
      </c>
      <c r="E10" s="17" t="n">
        <v>6600</v>
      </c>
      <c r="F10" s="20" t="n">
        <v>1</v>
      </c>
      <c r="G10" s="17" t="n">
        <f aca="false">ROUND(E10*F10,2)</f>
        <v>6600</v>
      </c>
      <c r="H10" s="17" t="n">
        <f aca="false">E10-G10</f>
        <v>0</v>
      </c>
    </row>
    <row r="11" customFormat="false" ht="15" hidden="false" customHeight="false" outlineLevel="0" collapsed="false">
      <c r="A11" s="19" t="s">
        <v>87</v>
      </c>
      <c r="B11" s="19" t="s">
        <v>215</v>
      </c>
      <c r="C11" s="19" t="s">
        <v>209</v>
      </c>
      <c r="D11" s="19" t="s">
        <v>216</v>
      </c>
      <c r="E11" s="17" t="n">
        <v>7200</v>
      </c>
      <c r="F11" s="20" t="n">
        <v>1</v>
      </c>
      <c r="G11" s="17" t="n">
        <f aca="false">ROUND(E11*F11,2)</f>
        <v>7200</v>
      </c>
      <c r="H11" s="17" t="n">
        <f aca="false">E11-G11</f>
        <v>0</v>
      </c>
    </row>
    <row r="12" customFormat="false" ht="15" hidden="false" customHeight="false" outlineLevel="0" collapsed="false">
      <c r="A12" s="19" t="s">
        <v>92</v>
      </c>
      <c r="B12" s="19" t="s">
        <v>203</v>
      </c>
      <c r="C12" s="19" t="s">
        <v>202</v>
      </c>
      <c r="D12" s="19"/>
      <c r="E12" s="17" t="n">
        <v>36630</v>
      </c>
      <c r="F12" s="20" t="n">
        <v>1</v>
      </c>
      <c r="G12" s="17" t="n">
        <f aca="false">ROUND(E12*F12,2)</f>
        <v>36630</v>
      </c>
      <c r="H12" s="17" t="n">
        <f aca="false">E12-G12</f>
        <v>0</v>
      </c>
    </row>
    <row r="13" customFormat="false" ht="15" hidden="false" customHeight="false" outlineLevel="0" collapsed="false">
      <c r="A13" s="19" t="s">
        <v>92</v>
      </c>
      <c r="B13" s="19" t="s">
        <v>217</v>
      </c>
      <c r="C13" s="19" t="s">
        <v>202</v>
      </c>
      <c r="D13" s="19"/>
      <c r="E13" s="17" t="n">
        <v>48450</v>
      </c>
      <c r="F13" s="20" t="n">
        <v>1</v>
      </c>
      <c r="G13" s="17" t="n">
        <f aca="false">ROUND(E13*F13,2)</f>
        <v>48450</v>
      </c>
      <c r="H13" s="17" t="n">
        <f aca="false">E13-G13</f>
        <v>0</v>
      </c>
    </row>
    <row r="14" customFormat="false" ht="15" hidden="false" customHeight="false" outlineLevel="0" collapsed="false">
      <c r="A14" s="19" t="s">
        <v>92</v>
      </c>
      <c r="B14" s="19" t="s">
        <v>218</v>
      </c>
      <c r="C14" s="19" t="s">
        <v>202</v>
      </c>
      <c r="D14" s="19"/>
      <c r="E14" s="17" t="n">
        <v>73191</v>
      </c>
      <c r="F14" s="20" t="n">
        <v>1</v>
      </c>
      <c r="G14" s="17" t="n">
        <f aca="false">ROUND(E14*F14,2)</f>
        <v>73191</v>
      </c>
      <c r="H14" s="17" t="n">
        <f aca="false">E14-G14</f>
        <v>0</v>
      </c>
    </row>
    <row r="15" customFormat="false" ht="15" hidden="false" customHeight="false" outlineLevel="0" collapsed="false">
      <c r="A15" s="19" t="s">
        <v>92</v>
      </c>
      <c r="B15" s="19" t="s">
        <v>206</v>
      </c>
      <c r="C15" s="19" t="s">
        <v>202</v>
      </c>
      <c r="D15" s="19"/>
      <c r="E15" s="17" t="n">
        <v>54512</v>
      </c>
      <c r="F15" s="20" t="n">
        <v>1</v>
      </c>
      <c r="G15" s="17" t="n">
        <f aca="false">ROUND(E15*F15,2)</f>
        <v>54512</v>
      </c>
      <c r="H15" s="17" t="n">
        <f aca="false">E15-G15</f>
        <v>0</v>
      </c>
    </row>
    <row r="16" customFormat="false" ht="15" hidden="false" customHeight="false" outlineLevel="0" collapsed="false">
      <c r="A16" s="19" t="s">
        <v>92</v>
      </c>
      <c r="B16" s="19" t="s">
        <v>207</v>
      </c>
      <c r="C16" s="19" t="s">
        <v>202</v>
      </c>
      <c r="D16" s="19"/>
      <c r="E16" s="17" t="n">
        <v>7717</v>
      </c>
      <c r="F16" s="20" t="n">
        <v>1</v>
      </c>
      <c r="G16" s="17" t="n">
        <f aca="false">ROUND(E16*F16,2)</f>
        <v>7717</v>
      </c>
      <c r="H16" s="17" t="n">
        <f aca="false">E16-G16</f>
        <v>0</v>
      </c>
    </row>
    <row r="17" customFormat="false" ht="15" hidden="false" customHeight="false" outlineLevel="0" collapsed="false">
      <c r="A17" s="19" t="s">
        <v>92</v>
      </c>
      <c r="B17" s="19" t="s">
        <v>219</v>
      </c>
      <c r="C17" s="19" t="s">
        <v>209</v>
      </c>
      <c r="D17" s="19" t="s">
        <v>220</v>
      </c>
      <c r="E17" s="17" t="n">
        <v>6250</v>
      </c>
      <c r="F17" s="20" t="n">
        <v>1</v>
      </c>
      <c r="G17" s="17" t="n">
        <f aca="false">ROUND(E17*F17,2)</f>
        <v>6250</v>
      </c>
      <c r="H17" s="17" t="n">
        <f aca="false">E17-G17</f>
        <v>0</v>
      </c>
    </row>
    <row r="18" customFormat="false" ht="15" hidden="false" customHeight="false" outlineLevel="0" collapsed="false">
      <c r="A18" s="19" t="s">
        <v>94</v>
      </c>
      <c r="B18" s="19" t="s">
        <v>203</v>
      </c>
      <c r="C18" s="19" t="s">
        <v>202</v>
      </c>
      <c r="D18" s="19"/>
      <c r="E18" s="17" t="n">
        <v>41650</v>
      </c>
      <c r="F18" s="20" t="n">
        <v>1</v>
      </c>
      <c r="G18" s="17" t="n">
        <f aca="false">ROUND(E18*F18,2)</f>
        <v>41650</v>
      </c>
      <c r="H18" s="17" t="n">
        <f aca="false">E18-G18</f>
        <v>0</v>
      </c>
    </row>
    <row r="19" customFormat="false" ht="15" hidden="false" customHeight="false" outlineLevel="0" collapsed="false">
      <c r="A19" s="19" t="s">
        <v>94</v>
      </c>
      <c r="B19" s="19" t="s">
        <v>204</v>
      </c>
      <c r="C19" s="19" t="s">
        <v>202</v>
      </c>
      <c r="D19" s="19"/>
      <c r="E19" s="17" t="n">
        <v>61883</v>
      </c>
      <c r="F19" s="20" t="n">
        <v>1</v>
      </c>
      <c r="G19" s="17" t="n">
        <f aca="false">ROUND(E19*F19,2)</f>
        <v>61883</v>
      </c>
      <c r="H19" s="17" t="n">
        <f aca="false">E19-G19</f>
        <v>0</v>
      </c>
    </row>
    <row r="20" customFormat="false" ht="15" hidden="false" customHeight="false" outlineLevel="0" collapsed="false">
      <c r="A20" s="19" t="s">
        <v>94</v>
      </c>
      <c r="B20" s="19" t="s">
        <v>205</v>
      </c>
      <c r="C20" s="19" t="s">
        <v>202</v>
      </c>
      <c r="D20" s="19"/>
      <c r="E20" s="17" t="n">
        <v>36243</v>
      </c>
      <c r="F20" s="20" t="n">
        <v>1</v>
      </c>
      <c r="G20" s="17" t="n">
        <f aca="false">ROUND(E20*F20,2)</f>
        <v>36243</v>
      </c>
      <c r="H20" s="17" t="n">
        <f aca="false">E20-G20</f>
        <v>0</v>
      </c>
    </row>
    <row r="21" customFormat="false" ht="15" hidden="false" customHeight="false" outlineLevel="0" collapsed="false">
      <c r="A21" s="19" t="s">
        <v>94</v>
      </c>
      <c r="B21" s="19" t="s">
        <v>207</v>
      </c>
      <c r="C21" s="19" t="s">
        <v>202</v>
      </c>
      <c r="D21" s="19"/>
      <c r="E21" s="17" t="n">
        <v>5824</v>
      </c>
      <c r="F21" s="20" t="n">
        <v>1</v>
      </c>
      <c r="G21" s="17" t="n">
        <f aca="false">ROUND(E21*F21,2)</f>
        <v>5824</v>
      </c>
      <c r="H21" s="17" t="n">
        <f aca="false">E21-G21</f>
        <v>0</v>
      </c>
    </row>
    <row r="22" customFormat="false" ht="15" hidden="false" customHeight="false" outlineLevel="0" collapsed="false">
      <c r="A22" s="19" t="s">
        <v>94</v>
      </c>
      <c r="B22" s="19" t="s">
        <v>221</v>
      </c>
      <c r="C22" s="19" t="s">
        <v>209</v>
      </c>
      <c r="D22" s="19" t="s">
        <v>222</v>
      </c>
      <c r="E22" s="17" t="n">
        <v>7400</v>
      </c>
      <c r="F22" s="20" t="n">
        <v>1</v>
      </c>
      <c r="G22" s="17" t="n">
        <f aca="false">ROUND(E22*F22,2)</f>
        <v>7400</v>
      </c>
      <c r="H22" s="17" t="n">
        <f aca="false">E22-G22</f>
        <v>0</v>
      </c>
    </row>
    <row r="23" customFormat="false" ht="15" hidden="false" customHeight="false" outlineLevel="0" collapsed="false">
      <c r="A23" s="19" t="s">
        <v>94</v>
      </c>
      <c r="B23" s="19" t="s">
        <v>223</v>
      </c>
      <c r="C23" s="19" t="s">
        <v>209</v>
      </c>
      <c r="D23" s="19" t="s">
        <v>224</v>
      </c>
      <c r="E23" s="17" t="n">
        <v>6350</v>
      </c>
      <c r="F23" s="20" t="n">
        <v>1</v>
      </c>
      <c r="G23" s="17" t="n">
        <f aca="false">ROUND(E23*F23,2)</f>
        <v>6350</v>
      </c>
      <c r="H23" s="17" t="n">
        <f aca="false">E23-G23</f>
        <v>0</v>
      </c>
    </row>
    <row r="24" customFormat="false" ht="15" hidden="false" customHeight="false" outlineLevel="0" collapsed="false">
      <c r="A24" s="19" t="s">
        <v>94</v>
      </c>
      <c r="B24" s="19" t="s">
        <v>225</v>
      </c>
      <c r="C24" s="19" t="s">
        <v>209</v>
      </c>
      <c r="D24" s="19" t="s">
        <v>226</v>
      </c>
      <c r="E24" s="17" t="n">
        <v>8200</v>
      </c>
      <c r="F24" s="20" t="n">
        <v>1</v>
      </c>
      <c r="G24" s="17" t="n">
        <f aca="false">ROUND(E24*F24,2)</f>
        <v>8200</v>
      </c>
      <c r="H24" s="17" t="n">
        <f aca="false">E24-G24</f>
        <v>0</v>
      </c>
    </row>
    <row r="25" customFormat="false" ht="15" hidden="false" customHeight="false" outlineLevel="0" collapsed="false">
      <c r="A25" s="19" t="s">
        <v>97</v>
      </c>
      <c r="B25" s="19" t="s">
        <v>203</v>
      </c>
      <c r="C25" s="19" t="s">
        <v>202</v>
      </c>
      <c r="D25" s="19"/>
      <c r="E25" s="17" t="n">
        <v>64299</v>
      </c>
      <c r="F25" s="20" t="n">
        <v>1</v>
      </c>
      <c r="G25" s="17" t="n">
        <f aca="false">ROUND(E25*F25,2)</f>
        <v>64299</v>
      </c>
      <c r="H25" s="17" t="n">
        <f aca="false">E25-G25</f>
        <v>0</v>
      </c>
    </row>
    <row r="26" customFormat="false" ht="15" hidden="false" customHeight="false" outlineLevel="0" collapsed="false">
      <c r="A26" s="19" t="s">
        <v>97</v>
      </c>
      <c r="B26" s="19" t="s">
        <v>204</v>
      </c>
      <c r="C26" s="19" t="s">
        <v>202</v>
      </c>
      <c r="D26" s="19"/>
      <c r="E26" s="17" t="n">
        <v>85842</v>
      </c>
      <c r="F26" s="20" t="n">
        <v>1</v>
      </c>
      <c r="G26" s="17" t="n">
        <f aca="false">ROUND(E26*F26,2)</f>
        <v>85842</v>
      </c>
      <c r="H26" s="17" t="n">
        <f aca="false">E26-G26</f>
        <v>0</v>
      </c>
    </row>
    <row r="27" customFormat="false" ht="15" hidden="false" customHeight="false" outlineLevel="0" collapsed="false">
      <c r="A27" s="19" t="s">
        <v>97</v>
      </c>
      <c r="B27" s="19" t="s">
        <v>217</v>
      </c>
      <c r="C27" s="19" t="s">
        <v>202</v>
      </c>
      <c r="D27" s="19"/>
      <c r="E27" s="17" t="n">
        <v>71111</v>
      </c>
      <c r="F27" s="20" t="n">
        <v>1</v>
      </c>
      <c r="G27" s="17" t="n">
        <f aca="false">ROUND(E27*F27,2)</f>
        <v>71111</v>
      </c>
      <c r="H27" s="17" t="n">
        <f aca="false">E27-G27</f>
        <v>0</v>
      </c>
    </row>
    <row r="28" customFormat="false" ht="15" hidden="false" customHeight="false" outlineLevel="0" collapsed="false">
      <c r="A28" s="19" t="s">
        <v>97</v>
      </c>
      <c r="B28" s="19" t="s">
        <v>218</v>
      </c>
      <c r="C28" s="19" t="s">
        <v>202</v>
      </c>
      <c r="D28" s="19"/>
      <c r="E28" s="17" t="n">
        <v>86067</v>
      </c>
      <c r="F28" s="20" t="n">
        <v>1</v>
      </c>
      <c r="G28" s="17" t="n">
        <f aca="false">ROUND(E28*F28,2)</f>
        <v>86067</v>
      </c>
      <c r="H28" s="17" t="n">
        <f aca="false">E28-G28</f>
        <v>0</v>
      </c>
    </row>
    <row r="29" customFormat="false" ht="15" hidden="false" customHeight="false" outlineLevel="0" collapsed="false">
      <c r="A29" s="19" t="s">
        <v>97</v>
      </c>
      <c r="B29" s="19" t="s">
        <v>207</v>
      </c>
      <c r="C29" s="19" t="s">
        <v>202</v>
      </c>
      <c r="D29" s="19"/>
      <c r="E29" s="17" t="n">
        <v>14481</v>
      </c>
      <c r="F29" s="20" t="n">
        <v>1</v>
      </c>
      <c r="G29" s="17" t="n">
        <f aca="false">ROUND(E29*F29,2)</f>
        <v>14481</v>
      </c>
      <c r="H29" s="17" t="n">
        <f aca="false">E29-G29</f>
        <v>0</v>
      </c>
    </row>
    <row r="30" customFormat="false" ht="15" hidden="false" customHeight="false" outlineLevel="0" collapsed="false">
      <c r="A30" s="19" t="s">
        <v>97</v>
      </c>
      <c r="B30" s="19" t="s">
        <v>227</v>
      </c>
      <c r="C30" s="19" t="s">
        <v>209</v>
      </c>
      <c r="D30" s="19" t="s">
        <v>228</v>
      </c>
      <c r="E30" s="17" t="n">
        <v>21150</v>
      </c>
      <c r="F30" s="20" t="n">
        <v>1</v>
      </c>
      <c r="G30" s="17" t="n">
        <f aca="false">ROUND(E30*F30,2)</f>
        <v>21150</v>
      </c>
      <c r="H30" s="17" t="n">
        <f aca="false">E30-G30</f>
        <v>0</v>
      </c>
    </row>
    <row r="31" customFormat="false" ht="15" hidden="false" customHeight="false" outlineLevel="0" collapsed="false">
      <c r="A31" s="19" t="s">
        <v>97</v>
      </c>
      <c r="B31" s="19" t="s">
        <v>229</v>
      </c>
      <c r="C31" s="19" t="s">
        <v>209</v>
      </c>
      <c r="D31" s="19" t="s">
        <v>230</v>
      </c>
      <c r="E31" s="17" t="n">
        <v>8450</v>
      </c>
      <c r="F31" s="20" t="n">
        <v>1</v>
      </c>
      <c r="G31" s="17" t="n">
        <f aca="false">ROUND(E31*F31,2)</f>
        <v>8450</v>
      </c>
      <c r="H31" s="17" t="n">
        <f aca="false">E31-G31</f>
        <v>0</v>
      </c>
    </row>
    <row r="32" customFormat="false" ht="15" hidden="false" customHeight="false" outlineLevel="0" collapsed="false">
      <c r="A32" s="19" t="s">
        <v>97</v>
      </c>
      <c r="B32" s="19" t="s">
        <v>231</v>
      </c>
      <c r="C32" s="19" t="s">
        <v>209</v>
      </c>
      <c r="D32" s="19" t="s">
        <v>232</v>
      </c>
      <c r="E32" s="17" t="n">
        <v>7850</v>
      </c>
      <c r="F32" s="20" t="n">
        <v>1</v>
      </c>
      <c r="G32" s="17" t="n">
        <f aca="false">ROUND(E32*F32,2)</f>
        <v>7850</v>
      </c>
      <c r="H32" s="17" t="n">
        <f aca="false">E32-G32</f>
        <v>0</v>
      </c>
    </row>
    <row r="33" customFormat="false" ht="15" hidden="false" customHeight="false" outlineLevel="0" collapsed="false">
      <c r="A33" s="19" t="s">
        <v>97</v>
      </c>
      <c r="B33" s="19" t="s">
        <v>233</v>
      </c>
      <c r="C33" s="19" t="s">
        <v>209</v>
      </c>
      <c r="D33" s="19" t="s">
        <v>234</v>
      </c>
      <c r="E33" s="17" t="n">
        <v>10000</v>
      </c>
      <c r="F33" s="20" t="n">
        <v>1</v>
      </c>
      <c r="G33" s="17" t="n">
        <f aca="false">ROUND(E33*F33,2)</f>
        <v>10000</v>
      </c>
      <c r="H33" s="17" t="n">
        <f aca="false">E33-G33</f>
        <v>0</v>
      </c>
    </row>
    <row r="34" customFormat="false" ht="15" hidden="false" customHeight="false" outlineLevel="0" collapsed="false">
      <c r="A34" s="19" t="s">
        <v>97</v>
      </c>
      <c r="B34" s="19" t="s">
        <v>235</v>
      </c>
      <c r="C34" s="19" t="s">
        <v>209</v>
      </c>
      <c r="D34" s="19" t="s">
        <v>236</v>
      </c>
      <c r="E34" s="17" t="n">
        <v>6850</v>
      </c>
      <c r="F34" s="20" t="n">
        <v>1</v>
      </c>
      <c r="G34" s="17" t="n">
        <f aca="false">ROUND(E34*F34,2)</f>
        <v>6850</v>
      </c>
      <c r="H34" s="17" t="n">
        <f aca="false">E34-G34</f>
        <v>0</v>
      </c>
    </row>
    <row r="35" customFormat="false" ht="15" hidden="false" customHeight="false" outlineLevel="0" collapsed="false">
      <c r="A35" s="19" t="s">
        <v>97</v>
      </c>
      <c r="B35" s="19" t="s">
        <v>237</v>
      </c>
      <c r="C35" s="19" t="s">
        <v>209</v>
      </c>
      <c r="D35" s="19" t="s">
        <v>238</v>
      </c>
      <c r="E35" s="17" t="n">
        <v>13600</v>
      </c>
      <c r="F35" s="20" t="n">
        <v>1</v>
      </c>
      <c r="G35" s="17" t="n">
        <f aca="false">ROUND(E35*F35,2)</f>
        <v>13600</v>
      </c>
      <c r="H35" s="17" t="n">
        <f aca="false">E35-G35</f>
        <v>0</v>
      </c>
    </row>
    <row r="36" customFormat="false" ht="15" hidden="false" customHeight="false" outlineLevel="0" collapsed="false">
      <c r="A36" s="19" t="s">
        <v>100</v>
      </c>
      <c r="B36" s="19" t="s">
        <v>201</v>
      </c>
      <c r="C36" s="19" t="s">
        <v>202</v>
      </c>
      <c r="D36" s="19"/>
      <c r="E36" s="17" t="n">
        <v>128681</v>
      </c>
      <c r="F36" s="20" t="n">
        <v>1</v>
      </c>
      <c r="G36" s="17" t="n">
        <f aca="false">ROUND(E36*F36,2)</f>
        <v>128681</v>
      </c>
      <c r="H36" s="17" t="n">
        <f aca="false">E36-G36</f>
        <v>0</v>
      </c>
    </row>
    <row r="37" customFormat="false" ht="15" hidden="false" customHeight="false" outlineLevel="0" collapsed="false">
      <c r="A37" s="19" t="s">
        <v>100</v>
      </c>
      <c r="B37" s="19" t="s">
        <v>203</v>
      </c>
      <c r="C37" s="19" t="s">
        <v>202</v>
      </c>
      <c r="D37" s="19"/>
      <c r="E37" s="17" t="n">
        <v>82041</v>
      </c>
      <c r="F37" s="20" t="n">
        <v>1</v>
      </c>
      <c r="G37" s="17" t="n">
        <f aca="false">ROUND(E37*F37,2)</f>
        <v>82041</v>
      </c>
      <c r="H37" s="17" t="n">
        <f aca="false">E37-G37</f>
        <v>0</v>
      </c>
    </row>
    <row r="38" customFormat="false" ht="15" hidden="false" customHeight="false" outlineLevel="0" collapsed="false">
      <c r="A38" s="19" t="s">
        <v>100</v>
      </c>
      <c r="B38" s="19" t="s">
        <v>217</v>
      </c>
      <c r="C38" s="19" t="s">
        <v>202</v>
      </c>
      <c r="D38" s="19"/>
      <c r="E38" s="17" t="n">
        <v>130001</v>
      </c>
      <c r="F38" s="20" t="n">
        <v>1</v>
      </c>
      <c r="G38" s="17" t="n">
        <f aca="false">ROUND(E38*F38,2)</f>
        <v>130001</v>
      </c>
      <c r="H38" s="17" t="n">
        <f aca="false">E38-G38</f>
        <v>0</v>
      </c>
    </row>
    <row r="39" customFormat="false" ht="15" hidden="false" customHeight="false" outlineLevel="0" collapsed="false">
      <c r="A39" s="19" t="s">
        <v>100</v>
      </c>
      <c r="B39" s="19" t="s">
        <v>218</v>
      </c>
      <c r="C39" s="19" t="s">
        <v>202</v>
      </c>
      <c r="D39" s="19"/>
      <c r="E39" s="17" t="n">
        <v>104299</v>
      </c>
      <c r="F39" s="20" t="n">
        <v>1</v>
      </c>
      <c r="G39" s="17" t="n">
        <f aca="false">ROUND(E39*F39,2)</f>
        <v>104299</v>
      </c>
      <c r="H39" s="17" t="n">
        <f aca="false">E39-G39</f>
        <v>0</v>
      </c>
    </row>
    <row r="40" customFormat="false" ht="15" hidden="false" customHeight="false" outlineLevel="0" collapsed="false">
      <c r="A40" s="19" t="s">
        <v>100</v>
      </c>
      <c r="B40" s="19" t="s">
        <v>205</v>
      </c>
      <c r="C40" s="19" t="s">
        <v>202</v>
      </c>
      <c r="D40" s="19"/>
      <c r="E40" s="17" t="n">
        <v>70448</v>
      </c>
      <c r="F40" s="20" t="n">
        <v>1</v>
      </c>
      <c r="G40" s="17" t="n">
        <f aca="false">ROUND(E40*F40,2)</f>
        <v>70448</v>
      </c>
      <c r="H40" s="17" t="n">
        <f aca="false">E40-G40</f>
        <v>0</v>
      </c>
    </row>
    <row r="41" customFormat="false" ht="15" hidden="false" customHeight="false" outlineLevel="0" collapsed="false">
      <c r="A41" s="19" t="s">
        <v>100</v>
      </c>
      <c r="B41" s="19" t="s">
        <v>207</v>
      </c>
      <c r="C41" s="19" t="s">
        <v>202</v>
      </c>
      <c r="D41" s="19"/>
      <c r="E41" s="17" t="n">
        <v>27130</v>
      </c>
      <c r="F41" s="20" t="n">
        <v>1</v>
      </c>
      <c r="G41" s="17" t="n">
        <f aca="false">ROUND(E41*F41,2)</f>
        <v>27130</v>
      </c>
      <c r="H41" s="17" t="n">
        <f aca="false">E41-G41</f>
        <v>0</v>
      </c>
    </row>
    <row r="42" customFormat="false" ht="15" hidden="false" customHeight="false" outlineLevel="0" collapsed="false">
      <c r="A42" s="19" t="s">
        <v>100</v>
      </c>
      <c r="B42" s="19" t="s">
        <v>239</v>
      </c>
      <c r="C42" s="19" t="s">
        <v>209</v>
      </c>
      <c r="D42" s="19" t="s">
        <v>240</v>
      </c>
      <c r="E42" s="17" t="n">
        <v>17100</v>
      </c>
      <c r="F42" s="20" t="n">
        <v>1</v>
      </c>
      <c r="G42" s="17" t="n">
        <f aca="false">ROUND(E42*F42,2)</f>
        <v>17100</v>
      </c>
      <c r="H42" s="17" t="n">
        <f aca="false">E42-G42</f>
        <v>0</v>
      </c>
    </row>
    <row r="43" customFormat="false" ht="15" hidden="false" customHeight="false" outlineLevel="0" collapsed="false">
      <c r="A43" s="19" t="s">
        <v>100</v>
      </c>
      <c r="B43" s="19" t="s">
        <v>241</v>
      </c>
      <c r="C43" s="19" t="s">
        <v>209</v>
      </c>
      <c r="D43" s="19" t="s">
        <v>242</v>
      </c>
      <c r="E43" s="17" t="n">
        <v>15450</v>
      </c>
      <c r="F43" s="20" t="n">
        <v>1</v>
      </c>
      <c r="G43" s="17" t="n">
        <f aca="false">ROUND(E43*F43,2)</f>
        <v>15450</v>
      </c>
      <c r="H43" s="17" t="n">
        <f aca="false">E43-G43</f>
        <v>0</v>
      </c>
    </row>
    <row r="44" customFormat="false" ht="15" hidden="false" customHeight="false" outlineLevel="0" collapsed="false">
      <c r="A44" s="19" t="s">
        <v>102</v>
      </c>
      <c r="B44" s="19" t="s">
        <v>203</v>
      </c>
      <c r="C44" s="19" t="s">
        <v>202</v>
      </c>
      <c r="D44" s="19"/>
      <c r="E44" s="17" t="n">
        <v>215278</v>
      </c>
      <c r="F44" s="20" t="n">
        <v>1</v>
      </c>
      <c r="G44" s="17" t="n">
        <f aca="false">ROUND(E44*F44,2)</f>
        <v>215278</v>
      </c>
      <c r="H44" s="17" t="n">
        <f aca="false">E44-G44</f>
        <v>0</v>
      </c>
    </row>
    <row r="45" customFormat="false" ht="15" hidden="false" customHeight="false" outlineLevel="0" collapsed="false">
      <c r="A45" s="19" t="s">
        <v>102</v>
      </c>
      <c r="B45" s="19" t="s">
        <v>204</v>
      </c>
      <c r="C45" s="19" t="s">
        <v>202</v>
      </c>
      <c r="D45" s="19"/>
      <c r="E45" s="17" t="n">
        <v>250856</v>
      </c>
      <c r="F45" s="20" t="n">
        <v>1</v>
      </c>
      <c r="G45" s="17" t="n">
        <f aca="false">ROUND(E45*F45,2)</f>
        <v>250856</v>
      </c>
      <c r="H45" s="17" t="n">
        <f aca="false">E45-G45</f>
        <v>0</v>
      </c>
    </row>
    <row r="46" customFormat="false" ht="15" hidden="false" customHeight="false" outlineLevel="0" collapsed="false">
      <c r="A46" s="19" t="s">
        <v>102</v>
      </c>
      <c r="B46" s="19" t="s">
        <v>218</v>
      </c>
      <c r="C46" s="19" t="s">
        <v>202</v>
      </c>
      <c r="D46" s="19"/>
      <c r="E46" s="17" t="n">
        <v>209774</v>
      </c>
      <c r="F46" s="20" t="n">
        <v>1</v>
      </c>
      <c r="G46" s="17" t="n">
        <f aca="false">ROUND(E46*F46,2)</f>
        <v>209774</v>
      </c>
      <c r="H46" s="17" t="n">
        <f aca="false">E46-G46</f>
        <v>0</v>
      </c>
    </row>
    <row r="47" customFormat="false" ht="15" hidden="false" customHeight="false" outlineLevel="0" collapsed="false">
      <c r="A47" s="19" t="s">
        <v>102</v>
      </c>
      <c r="B47" s="19" t="s">
        <v>206</v>
      </c>
      <c r="C47" s="19" t="s">
        <v>202</v>
      </c>
      <c r="D47" s="19"/>
      <c r="E47" s="17" t="n">
        <v>274692</v>
      </c>
      <c r="F47" s="20" t="n">
        <v>1</v>
      </c>
      <c r="G47" s="17" t="n">
        <f aca="false">ROUND(E47*F47,2)</f>
        <v>274692</v>
      </c>
      <c r="H47" s="17" t="n">
        <f aca="false">E47-G47</f>
        <v>0</v>
      </c>
    </row>
    <row r="48" customFormat="false" ht="15" hidden="false" customHeight="false" outlineLevel="0" collapsed="false">
      <c r="A48" s="19" t="s">
        <v>102</v>
      </c>
      <c r="B48" s="19" t="s">
        <v>207</v>
      </c>
      <c r="C48" s="19" t="s">
        <v>202</v>
      </c>
      <c r="D48" s="19"/>
      <c r="E48" s="17" t="n">
        <v>29400</v>
      </c>
      <c r="F48" s="20" t="n">
        <v>1</v>
      </c>
      <c r="G48" s="17" t="n">
        <f aca="false">ROUND(E48*F48,2)</f>
        <v>29400</v>
      </c>
      <c r="H48" s="17" t="n">
        <f aca="false">E48-G48</f>
        <v>0</v>
      </c>
    </row>
    <row r="49" customFormat="false" ht="15" hidden="false" customHeight="false" outlineLevel="0" collapsed="false">
      <c r="A49" s="19" t="s">
        <v>102</v>
      </c>
      <c r="B49" s="19" t="s">
        <v>243</v>
      </c>
      <c r="C49" s="19" t="s">
        <v>209</v>
      </c>
      <c r="D49" s="19" t="s">
        <v>244</v>
      </c>
      <c r="E49" s="17" t="n">
        <v>44450</v>
      </c>
      <c r="F49" s="20" t="n">
        <v>1</v>
      </c>
      <c r="G49" s="17" t="n">
        <f aca="false">ROUND(E49*F49,2)</f>
        <v>44450</v>
      </c>
      <c r="H49" s="17" t="n">
        <f aca="false">E49-G49</f>
        <v>0</v>
      </c>
    </row>
    <row r="50" customFormat="false" ht="15" hidden="false" customHeight="false" outlineLevel="0" collapsed="false">
      <c r="A50" s="19" t="s">
        <v>102</v>
      </c>
      <c r="B50" s="19" t="s">
        <v>245</v>
      </c>
      <c r="C50" s="19" t="s">
        <v>209</v>
      </c>
      <c r="D50" s="19" t="s">
        <v>246</v>
      </c>
      <c r="E50" s="17" t="n">
        <v>16900</v>
      </c>
      <c r="F50" s="20" t="n">
        <v>1</v>
      </c>
      <c r="G50" s="17" t="n">
        <f aca="false">ROUND(E50*F50,2)</f>
        <v>16900</v>
      </c>
      <c r="H50" s="17" t="n">
        <f aca="false">E50-G50</f>
        <v>0</v>
      </c>
    </row>
    <row r="51" customFormat="false" ht="15" hidden="false" customHeight="false" outlineLevel="0" collapsed="false">
      <c r="A51" s="19" t="s">
        <v>102</v>
      </c>
      <c r="B51" s="19" t="s">
        <v>247</v>
      </c>
      <c r="C51" s="19" t="s">
        <v>209</v>
      </c>
      <c r="D51" s="19" t="s">
        <v>248</v>
      </c>
      <c r="E51" s="17" t="n">
        <v>20800</v>
      </c>
      <c r="F51" s="20" t="n">
        <v>1</v>
      </c>
      <c r="G51" s="17" t="n">
        <f aca="false">ROUND(E51*F51,2)</f>
        <v>20800</v>
      </c>
      <c r="H51" s="17" t="n">
        <f aca="false">E51-G51</f>
        <v>0</v>
      </c>
    </row>
    <row r="52" customFormat="false" ht="15" hidden="false" customHeight="false" outlineLevel="0" collapsed="false">
      <c r="A52" s="19" t="s">
        <v>102</v>
      </c>
      <c r="B52" s="19" t="s">
        <v>249</v>
      </c>
      <c r="C52" s="19" t="s">
        <v>209</v>
      </c>
      <c r="D52" s="19" t="s">
        <v>250</v>
      </c>
      <c r="E52" s="17" t="n">
        <v>65800</v>
      </c>
      <c r="F52" s="20" t="n">
        <v>1</v>
      </c>
      <c r="G52" s="17" t="n">
        <f aca="false">ROUND(E52*F52,2)</f>
        <v>65800</v>
      </c>
      <c r="H52" s="17" t="n">
        <f aca="false">E52-G52</f>
        <v>0</v>
      </c>
    </row>
    <row r="53" customFormat="false" ht="15" hidden="false" customHeight="false" outlineLevel="0" collapsed="false">
      <c r="A53" s="19" t="s">
        <v>102</v>
      </c>
      <c r="B53" s="19" t="s">
        <v>251</v>
      </c>
      <c r="C53" s="19" t="s">
        <v>209</v>
      </c>
      <c r="D53" s="19" t="s">
        <v>252</v>
      </c>
      <c r="E53" s="17" t="n">
        <v>65450</v>
      </c>
      <c r="F53" s="20" t="n">
        <v>1</v>
      </c>
      <c r="G53" s="17" t="n">
        <f aca="false">ROUND(E53*F53,2)</f>
        <v>65450</v>
      </c>
      <c r="H53" s="17" t="n">
        <f aca="false">E53-G53</f>
        <v>0</v>
      </c>
    </row>
    <row r="54" customFormat="false" ht="15" hidden="false" customHeight="false" outlineLevel="0" collapsed="false">
      <c r="A54" s="19" t="s">
        <v>102</v>
      </c>
      <c r="B54" s="19" t="s">
        <v>253</v>
      </c>
      <c r="C54" s="19" t="s">
        <v>209</v>
      </c>
      <c r="D54" s="19" t="s">
        <v>254</v>
      </c>
      <c r="E54" s="17" t="n">
        <v>54200</v>
      </c>
      <c r="F54" s="20" t="n">
        <v>1</v>
      </c>
      <c r="G54" s="17" t="n">
        <f aca="false">ROUND(E54*F54,2)</f>
        <v>54200</v>
      </c>
      <c r="H54" s="17" t="n">
        <f aca="false">E54-G54</f>
        <v>0</v>
      </c>
    </row>
    <row r="55" customFormat="false" ht="15" hidden="false" customHeight="false" outlineLevel="0" collapsed="false">
      <c r="A55" s="19" t="s">
        <v>102</v>
      </c>
      <c r="B55" s="19" t="s">
        <v>255</v>
      </c>
      <c r="C55" s="19" t="s">
        <v>209</v>
      </c>
      <c r="D55" s="19" t="s">
        <v>256</v>
      </c>
      <c r="E55" s="17" t="n">
        <v>28450</v>
      </c>
      <c r="F55" s="20" t="n">
        <v>1</v>
      </c>
      <c r="G55" s="17" t="n">
        <f aca="false">ROUND(E55*F55,2)</f>
        <v>28450</v>
      </c>
      <c r="H55" s="17" t="n">
        <f aca="false">E55-G55</f>
        <v>0</v>
      </c>
    </row>
    <row r="56" customFormat="false" ht="15" hidden="false" customHeight="false" outlineLevel="0" collapsed="false">
      <c r="A56" s="19" t="s">
        <v>104</v>
      </c>
      <c r="B56" s="19" t="s">
        <v>201</v>
      </c>
      <c r="C56" s="19" t="s">
        <v>202</v>
      </c>
      <c r="D56" s="19"/>
      <c r="E56" s="17" t="n">
        <v>52988</v>
      </c>
      <c r="F56" s="20" t="n">
        <v>1</v>
      </c>
      <c r="G56" s="17" t="n">
        <f aca="false">ROUND(E56*F56,2)</f>
        <v>52988</v>
      </c>
      <c r="H56" s="17" t="n">
        <f aca="false">E56-G56</f>
        <v>0</v>
      </c>
    </row>
    <row r="57" customFormat="false" ht="15" hidden="false" customHeight="false" outlineLevel="0" collapsed="false">
      <c r="A57" s="19" t="s">
        <v>104</v>
      </c>
      <c r="B57" s="19" t="s">
        <v>204</v>
      </c>
      <c r="C57" s="19" t="s">
        <v>202</v>
      </c>
      <c r="D57" s="19"/>
      <c r="E57" s="17" t="n">
        <v>60364</v>
      </c>
      <c r="F57" s="20" t="n">
        <v>1</v>
      </c>
      <c r="G57" s="17" t="n">
        <f aca="false">ROUND(E57*F57,2)</f>
        <v>60364</v>
      </c>
      <c r="H57" s="17" t="n">
        <f aca="false">E57-G57</f>
        <v>0</v>
      </c>
    </row>
    <row r="58" customFormat="false" ht="15" hidden="false" customHeight="false" outlineLevel="0" collapsed="false">
      <c r="A58" s="19" t="s">
        <v>104</v>
      </c>
      <c r="B58" s="19" t="s">
        <v>217</v>
      </c>
      <c r="C58" s="19" t="s">
        <v>202</v>
      </c>
      <c r="D58" s="19"/>
      <c r="E58" s="17" t="n">
        <v>57120</v>
      </c>
      <c r="F58" s="20" t="n">
        <v>1</v>
      </c>
      <c r="G58" s="17" t="n">
        <f aca="false">ROUND(E58*F58,2)</f>
        <v>57120</v>
      </c>
      <c r="H58" s="17" t="n">
        <f aca="false">E58-G58</f>
        <v>0</v>
      </c>
    </row>
    <row r="59" customFormat="false" ht="15" hidden="false" customHeight="false" outlineLevel="0" collapsed="false">
      <c r="A59" s="19" t="s">
        <v>104</v>
      </c>
      <c r="B59" s="19" t="s">
        <v>218</v>
      </c>
      <c r="C59" s="19" t="s">
        <v>202</v>
      </c>
      <c r="D59" s="19"/>
      <c r="E59" s="17" t="n">
        <v>93725</v>
      </c>
      <c r="F59" s="20" t="n">
        <v>1</v>
      </c>
      <c r="G59" s="17" t="n">
        <f aca="false">ROUND(E59*F59,2)</f>
        <v>93725</v>
      </c>
      <c r="H59" s="17" t="n">
        <f aca="false">E59-G59</f>
        <v>0</v>
      </c>
    </row>
    <row r="60" customFormat="false" ht="15" hidden="false" customHeight="false" outlineLevel="0" collapsed="false">
      <c r="A60" s="19" t="s">
        <v>104</v>
      </c>
      <c r="B60" s="19" t="s">
        <v>205</v>
      </c>
      <c r="C60" s="19" t="s">
        <v>202</v>
      </c>
      <c r="D60" s="19"/>
      <c r="E60" s="17" t="n">
        <v>67365</v>
      </c>
      <c r="F60" s="20" t="n">
        <v>1</v>
      </c>
      <c r="G60" s="17" t="n">
        <f aca="false">ROUND(E60*F60,2)</f>
        <v>67365</v>
      </c>
      <c r="H60" s="17" t="n">
        <f aca="false">E60-G60</f>
        <v>0</v>
      </c>
    </row>
    <row r="61" customFormat="false" ht="15" hidden="false" customHeight="false" outlineLevel="0" collapsed="false">
      <c r="A61" s="19" t="s">
        <v>104</v>
      </c>
      <c r="B61" s="19" t="s">
        <v>206</v>
      </c>
      <c r="C61" s="19" t="s">
        <v>202</v>
      </c>
      <c r="D61" s="19"/>
      <c r="E61" s="17" t="n">
        <v>88020</v>
      </c>
      <c r="F61" s="20" t="n">
        <v>1</v>
      </c>
      <c r="G61" s="17" t="n">
        <f aca="false">ROUND(E61*F61,2)</f>
        <v>88020</v>
      </c>
      <c r="H61" s="17" t="n">
        <f aca="false">E61-G61</f>
        <v>0</v>
      </c>
    </row>
    <row r="62" customFormat="false" ht="15" hidden="false" customHeight="false" outlineLevel="0" collapsed="false">
      <c r="A62" s="19" t="s">
        <v>104</v>
      </c>
      <c r="B62" s="19" t="s">
        <v>207</v>
      </c>
      <c r="C62" s="19" t="s">
        <v>202</v>
      </c>
      <c r="D62" s="19"/>
      <c r="E62" s="17" t="n">
        <v>15218</v>
      </c>
      <c r="F62" s="20" t="n">
        <v>1</v>
      </c>
      <c r="G62" s="17" t="n">
        <f aca="false">ROUND(E62*F62,2)</f>
        <v>15218</v>
      </c>
      <c r="H62" s="17" t="n">
        <f aca="false">E62-G62</f>
        <v>0</v>
      </c>
    </row>
    <row r="63" customFormat="false" ht="15" hidden="false" customHeight="false" outlineLevel="0" collapsed="false">
      <c r="A63" s="19" t="s">
        <v>104</v>
      </c>
      <c r="B63" s="19" t="s">
        <v>257</v>
      </c>
      <c r="C63" s="19" t="s">
        <v>209</v>
      </c>
      <c r="D63" s="19" t="s">
        <v>258</v>
      </c>
      <c r="E63" s="17" t="n">
        <v>22650</v>
      </c>
      <c r="F63" s="20" t="n">
        <v>1</v>
      </c>
      <c r="G63" s="17" t="n">
        <f aca="false">ROUND(E63*F63,2)</f>
        <v>22650</v>
      </c>
      <c r="H63" s="17" t="n">
        <f aca="false">E63-G63</f>
        <v>0</v>
      </c>
    </row>
    <row r="64" customFormat="false" ht="15" hidden="false" customHeight="false" outlineLevel="0" collapsed="false">
      <c r="A64" s="19" t="s">
        <v>104</v>
      </c>
      <c r="B64" s="19" t="s">
        <v>259</v>
      </c>
      <c r="C64" s="19" t="s">
        <v>209</v>
      </c>
      <c r="D64" s="19" t="s">
        <v>260</v>
      </c>
      <c r="E64" s="17" t="n">
        <v>28250</v>
      </c>
      <c r="F64" s="20" t="n">
        <v>1</v>
      </c>
      <c r="G64" s="17" t="n">
        <f aca="false">ROUND(E64*F64,2)</f>
        <v>28250</v>
      </c>
      <c r="H64" s="17" t="n">
        <f aca="false">E64-G64</f>
        <v>0</v>
      </c>
    </row>
    <row r="65" customFormat="false" ht="15" hidden="false" customHeight="false" outlineLevel="0" collapsed="false">
      <c r="A65" s="19" t="s">
        <v>104</v>
      </c>
      <c r="B65" s="19" t="s">
        <v>261</v>
      </c>
      <c r="C65" s="19" t="s">
        <v>209</v>
      </c>
      <c r="D65" s="19" t="s">
        <v>262</v>
      </c>
      <c r="E65" s="17" t="n">
        <v>20650</v>
      </c>
      <c r="F65" s="20" t="n">
        <v>1</v>
      </c>
      <c r="G65" s="17" t="n">
        <f aca="false">ROUND(E65*F65,2)</f>
        <v>20650</v>
      </c>
      <c r="H65" s="17" t="n">
        <f aca="false">E65-G65</f>
        <v>0</v>
      </c>
    </row>
    <row r="66" customFormat="false" ht="15" hidden="false" customHeight="false" outlineLevel="0" collapsed="false">
      <c r="A66" s="19" t="s">
        <v>104</v>
      </c>
      <c r="B66" s="19" t="s">
        <v>263</v>
      </c>
      <c r="C66" s="19" t="s">
        <v>209</v>
      </c>
      <c r="D66" s="19" t="s">
        <v>264</v>
      </c>
      <c r="E66" s="17" t="n">
        <v>11050</v>
      </c>
      <c r="F66" s="20" t="n">
        <v>1</v>
      </c>
      <c r="G66" s="17" t="n">
        <f aca="false">ROUND(E66*F66,2)</f>
        <v>11050</v>
      </c>
      <c r="H66" s="17" t="n">
        <f aca="false">E66-G66</f>
        <v>0</v>
      </c>
    </row>
    <row r="67" customFormat="false" ht="15" hidden="false" customHeight="false" outlineLevel="0" collapsed="false">
      <c r="A67" s="19" t="s">
        <v>106</v>
      </c>
      <c r="B67" s="19" t="s">
        <v>203</v>
      </c>
      <c r="C67" s="19" t="s">
        <v>202</v>
      </c>
      <c r="D67" s="19"/>
      <c r="E67" s="17" t="n">
        <v>147236</v>
      </c>
      <c r="F67" s="20" t="n">
        <v>1</v>
      </c>
      <c r="G67" s="17" t="n">
        <f aca="false">ROUND(E67*F67,2)</f>
        <v>147236</v>
      </c>
      <c r="H67" s="17" t="n">
        <f aca="false">E67-G67</f>
        <v>0</v>
      </c>
    </row>
    <row r="68" customFormat="false" ht="15" hidden="false" customHeight="false" outlineLevel="0" collapsed="false">
      <c r="A68" s="19" t="s">
        <v>106</v>
      </c>
      <c r="B68" s="19" t="s">
        <v>217</v>
      </c>
      <c r="C68" s="19" t="s">
        <v>202</v>
      </c>
      <c r="D68" s="19"/>
      <c r="E68" s="17" t="n">
        <v>156220</v>
      </c>
      <c r="F68" s="20" t="n">
        <v>1</v>
      </c>
      <c r="G68" s="17" t="n">
        <f aca="false">ROUND(E68*F68,2)</f>
        <v>156220</v>
      </c>
      <c r="H68" s="17" t="n">
        <f aca="false">E68-G68</f>
        <v>0</v>
      </c>
    </row>
    <row r="69" customFormat="false" ht="15" hidden="false" customHeight="false" outlineLevel="0" collapsed="false">
      <c r="A69" s="19" t="s">
        <v>106</v>
      </c>
      <c r="B69" s="19" t="s">
        <v>207</v>
      </c>
      <c r="C69" s="19" t="s">
        <v>202</v>
      </c>
      <c r="D69" s="19"/>
      <c r="E69" s="17" t="n">
        <v>12644</v>
      </c>
      <c r="F69" s="20" t="n">
        <v>1</v>
      </c>
      <c r="G69" s="17" t="n">
        <f aca="false">ROUND(E69*F69,2)</f>
        <v>12644</v>
      </c>
      <c r="H69" s="17" t="n">
        <f aca="false">E69-G69</f>
        <v>0</v>
      </c>
    </row>
    <row r="70" customFormat="false" ht="15" hidden="false" customHeight="false" outlineLevel="0" collapsed="false">
      <c r="A70" s="19" t="s">
        <v>106</v>
      </c>
      <c r="B70" s="19" t="s">
        <v>265</v>
      </c>
      <c r="C70" s="19" t="s">
        <v>209</v>
      </c>
      <c r="D70" s="19" t="s">
        <v>266</v>
      </c>
      <c r="E70" s="17" t="n">
        <v>15050</v>
      </c>
      <c r="F70" s="20" t="n">
        <v>1</v>
      </c>
      <c r="G70" s="17" t="n">
        <f aca="false">ROUND(E70*F70,2)</f>
        <v>15050</v>
      </c>
      <c r="H70" s="17" t="n">
        <f aca="false">E70-G70</f>
        <v>0</v>
      </c>
    </row>
    <row r="71" customFormat="false" ht="15" hidden="false" customHeight="false" outlineLevel="0" collapsed="false">
      <c r="A71" s="19" t="s">
        <v>106</v>
      </c>
      <c r="B71" s="19" t="s">
        <v>267</v>
      </c>
      <c r="C71" s="19" t="s">
        <v>209</v>
      </c>
      <c r="D71" s="19" t="s">
        <v>268</v>
      </c>
      <c r="E71" s="17" t="n">
        <v>15700</v>
      </c>
      <c r="F71" s="20" t="n">
        <v>1</v>
      </c>
      <c r="G71" s="17" t="n">
        <f aca="false">ROUND(E71*F71,2)</f>
        <v>15700</v>
      </c>
      <c r="H71" s="17" t="n">
        <f aca="false">E71-G71</f>
        <v>0</v>
      </c>
    </row>
    <row r="72" customFormat="false" ht="15" hidden="false" customHeight="false" outlineLevel="0" collapsed="false">
      <c r="A72" s="19" t="s">
        <v>108</v>
      </c>
      <c r="B72" s="19" t="s">
        <v>203</v>
      </c>
      <c r="C72" s="19" t="s">
        <v>202</v>
      </c>
      <c r="D72" s="19"/>
      <c r="E72" s="17" t="n">
        <v>130115</v>
      </c>
      <c r="F72" s="20" t="n">
        <v>1</v>
      </c>
      <c r="G72" s="17" t="n">
        <f aca="false">ROUND(E72*F72,2)</f>
        <v>130115</v>
      </c>
      <c r="H72" s="17" t="n">
        <f aca="false">E72-G72</f>
        <v>0</v>
      </c>
    </row>
    <row r="73" customFormat="false" ht="15" hidden="false" customHeight="false" outlineLevel="0" collapsed="false">
      <c r="A73" s="19" t="s">
        <v>108</v>
      </c>
      <c r="B73" s="19" t="s">
        <v>217</v>
      </c>
      <c r="C73" s="19" t="s">
        <v>202</v>
      </c>
      <c r="D73" s="19"/>
      <c r="E73" s="17" t="n">
        <v>73205</v>
      </c>
      <c r="F73" s="20" t="n">
        <v>1</v>
      </c>
      <c r="G73" s="17" t="n">
        <f aca="false">ROUND(E73*F73,2)</f>
        <v>73205</v>
      </c>
      <c r="H73" s="17" t="n">
        <f aca="false">E73-G73</f>
        <v>0</v>
      </c>
    </row>
    <row r="74" customFormat="false" ht="15" hidden="false" customHeight="false" outlineLevel="0" collapsed="false">
      <c r="A74" s="19" t="s">
        <v>108</v>
      </c>
      <c r="B74" s="19" t="s">
        <v>207</v>
      </c>
      <c r="C74" s="19" t="s">
        <v>202</v>
      </c>
      <c r="D74" s="19"/>
      <c r="E74" s="17" t="n">
        <v>9580</v>
      </c>
      <c r="F74" s="20" t="n">
        <v>1</v>
      </c>
      <c r="G74" s="17" t="n">
        <f aca="false">ROUND(E74*F74,2)</f>
        <v>9580</v>
      </c>
      <c r="H74" s="17" t="n">
        <f aca="false">E74-G74</f>
        <v>0</v>
      </c>
    </row>
    <row r="75" customFormat="false" ht="15" hidden="false" customHeight="false" outlineLevel="0" collapsed="false">
      <c r="A75" s="19" t="s">
        <v>108</v>
      </c>
      <c r="B75" s="19" t="s">
        <v>269</v>
      </c>
      <c r="C75" s="19" t="s">
        <v>209</v>
      </c>
      <c r="D75" s="19" t="s">
        <v>270</v>
      </c>
      <c r="E75" s="17" t="n">
        <v>8500</v>
      </c>
      <c r="F75" s="20" t="n">
        <v>1</v>
      </c>
      <c r="G75" s="17" t="n">
        <f aca="false">ROUND(E75*F75,2)</f>
        <v>8500</v>
      </c>
      <c r="H75" s="17" t="n">
        <f aca="false">E75-G75</f>
        <v>0</v>
      </c>
    </row>
    <row r="76" customFormat="false" ht="15" hidden="false" customHeight="false" outlineLevel="0" collapsed="false">
      <c r="A76" s="19" t="s">
        <v>108</v>
      </c>
      <c r="B76" s="19" t="s">
        <v>271</v>
      </c>
      <c r="C76" s="19" t="s">
        <v>209</v>
      </c>
      <c r="D76" s="19" t="s">
        <v>272</v>
      </c>
      <c r="E76" s="17" t="n">
        <v>12300</v>
      </c>
      <c r="F76" s="20" t="n">
        <v>1</v>
      </c>
      <c r="G76" s="17" t="n">
        <f aca="false">ROUND(E76*F76,2)</f>
        <v>12300</v>
      </c>
      <c r="H76" s="17" t="n">
        <f aca="false">E76-G76</f>
        <v>0</v>
      </c>
    </row>
    <row r="77" customFormat="false" ht="15" hidden="false" customHeight="false" outlineLevel="0" collapsed="false">
      <c r="A77" s="19" t="s">
        <v>108</v>
      </c>
      <c r="B77" s="19" t="s">
        <v>273</v>
      </c>
      <c r="C77" s="19" t="s">
        <v>209</v>
      </c>
      <c r="D77" s="19" t="s">
        <v>274</v>
      </c>
      <c r="E77" s="17" t="n">
        <v>5350</v>
      </c>
      <c r="F77" s="20" t="n">
        <v>1</v>
      </c>
      <c r="G77" s="17" t="n">
        <f aca="false">ROUND(E77*F77,2)</f>
        <v>5350</v>
      </c>
      <c r="H77" s="17" t="n">
        <f aca="false">E77-G77</f>
        <v>0</v>
      </c>
    </row>
    <row r="78" customFormat="false" ht="15" hidden="false" customHeight="false" outlineLevel="0" collapsed="false">
      <c r="A78" s="19" t="s">
        <v>110</v>
      </c>
      <c r="B78" s="19" t="s">
        <v>203</v>
      </c>
      <c r="C78" s="19" t="s">
        <v>202</v>
      </c>
      <c r="D78" s="19"/>
      <c r="E78" s="17" t="n">
        <v>149425</v>
      </c>
      <c r="F78" s="20" t="n">
        <v>1</v>
      </c>
      <c r="G78" s="17" t="n">
        <f aca="false">ROUND(E78*F78,2)</f>
        <v>149425</v>
      </c>
      <c r="H78" s="17" t="n">
        <f aca="false">E78-G78</f>
        <v>0</v>
      </c>
    </row>
    <row r="79" customFormat="false" ht="15" hidden="false" customHeight="false" outlineLevel="0" collapsed="false">
      <c r="A79" s="19" t="s">
        <v>110</v>
      </c>
      <c r="B79" s="19" t="s">
        <v>206</v>
      </c>
      <c r="C79" s="19" t="s">
        <v>202</v>
      </c>
      <c r="D79" s="19"/>
      <c r="E79" s="17" t="n">
        <v>160560</v>
      </c>
      <c r="F79" s="20" t="n">
        <v>1</v>
      </c>
      <c r="G79" s="17" t="n">
        <f aca="false">ROUND(E79*F79,2)</f>
        <v>160560</v>
      </c>
      <c r="H79" s="17" t="n">
        <f aca="false">E79-G79</f>
        <v>0</v>
      </c>
    </row>
    <row r="80" customFormat="false" ht="15" hidden="false" customHeight="false" outlineLevel="0" collapsed="false">
      <c r="A80" s="19" t="s">
        <v>110</v>
      </c>
      <c r="B80" s="19" t="s">
        <v>207</v>
      </c>
      <c r="C80" s="19" t="s">
        <v>202</v>
      </c>
      <c r="D80" s="19"/>
      <c r="E80" s="17" t="n">
        <v>16315</v>
      </c>
      <c r="F80" s="20" t="n">
        <v>1</v>
      </c>
      <c r="G80" s="17" t="n">
        <f aca="false">ROUND(E80*F80,2)</f>
        <v>16315</v>
      </c>
      <c r="H80" s="17" t="n">
        <f aca="false">E80-G80</f>
        <v>0</v>
      </c>
    </row>
    <row r="81" customFormat="false" ht="15" hidden="false" customHeight="false" outlineLevel="0" collapsed="false">
      <c r="A81" s="19" t="s">
        <v>110</v>
      </c>
      <c r="B81" s="19" t="s">
        <v>275</v>
      </c>
      <c r="C81" s="19" t="s">
        <v>209</v>
      </c>
      <c r="D81" s="19" t="s">
        <v>276</v>
      </c>
      <c r="E81" s="17" t="n">
        <v>22400</v>
      </c>
      <c r="F81" s="20" t="n">
        <v>1</v>
      </c>
      <c r="G81" s="17" t="n">
        <f aca="false">ROUND(E81*F81,2)</f>
        <v>22400</v>
      </c>
      <c r="H81" s="17" t="n">
        <f aca="false">E81-G81</f>
        <v>0</v>
      </c>
    </row>
    <row r="82" customFormat="false" ht="15" hidden="false" customHeight="false" outlineLevel="0" collapsed="false">
      <c r="A82" s="19" t="s">
        <v>110</v>
      </c>
      <c r="B82" s="19" t="s">
        <v>277</v>
      </c>
      <c r="C82" s="19" t="s">
        <v>209</v>
      </c>
      <c r="D82" s="19" t="s">
        <v>278</v>
      </c>
      <c r="E82" s="17" t="n">
        <v>10050</v>
      </c>
      <c r="F82" s="20" t="n">
        <v>1</v>
      </c>
      <c r="G82" s="17" t="n">
        <f aca="false">ROUND(E82*F82,2)</f>
        <v>10050</v>
      </c>
      <c r="H82" s="17" t="n">
        <f aca="false">E82-G82</f>
        <v>0</v>
      </c>
    </row>
    <row r="83" customFormat="false" ht="15" hidden="false" customHeight="false" outlineLevel="0" collapsed="false">
      <c r="A83" s="19" t="s">
        <v>110</v>
      </c>
      <c r="B83" s="19" t="s">
        <v>279</v>
      </c>
      <c r="C83" s="19" t="s">
        <v>209</v>
      </c>
      <c r="D83" s="19" t="s">
        <v>280</v>
      </c>
      <c r="E83" s="17" t="n">
        <v>15500</v>
      </c>
      <c r="F83" s="20" t="n">
        <v>1</v>
      </c>
      <c r="G83" s="17" t="n">
        <f aca="false">ROUND(E83*F83,2)</f>
        <v>15500</v>
      </c>
      <c r="H83" s="17" t="n">
        <f aca="false">E83-G83</f>
        <v>0</v>
      </c>
    </row>
    <row r="84" customFormat="false" ht="15" hidden="false" customHeight="false" outlineLevel="0" collapsed="false">
      <c r="A84" s="19" t="s">
        <v>113</v>
      </c>
      <c r="B84" s="19" t="s">
        <v>201</v>
      </c>
      <c r="C84" s="19" t="s">
        <v>202</v>
      </c>
      <c r="D84" s="19"/>
      <c r="E84" s="17" t="n">
        <v>35611</v>
      </c>
      <c r="F84" s="20" t="n">
        <v>1</v>
      </c>
      <c r="G84" s="17" t="n">
        <f aca="false">ROUND(E84*F84,2)</f>
        <v>35611</v>
      </c>
      <c r="H84" s="17" t="n">
        <f aca="false">E84-G84</f>
        <v>0</v>
      </c>
    </row>
    <row r="85" customFormat="false" ht="15" hidden="false" customHeight="false" outlineLevel="0" collapsed="false">
      <c r="A85" s="19" t="s">
        <v>113</v>
      </c>
      <c r="B85" s="19" t="s">
        <v>203</v>
      </c>
      <c r="C85" s="19" t="s">
        <v>202</v>
      </c>
      <c r="D85" s="19"/>
      <c r="E85" s="17" t="n">
        <v>68718</v>
      </c>
      <c r="F85" s="20" t="n">
        <v>1</v>
      </c>
      <c r="G85" s="17" t="n">
        <f aca="false">ROUND(E85*F85,2)</f>
        <v>68718</v>
      </c>
      <c r="H85" s="17" t="n">
        <f aca="false">E85-G85</f>
        <v>0</v>
      </c>
    </row>
    <row r="86" customFormat="false" ht="15" hidden="false" customHeight="false" outlineLevel="0" collapsed="false">
      <c r="A86" s="19" t="s">
        <v>113</v>
      </c>
      <c r="B86" s="19" t="s">
        <v>204</v>
      </c>
      <c r="C86" s="19" t="s">
        <v>202</v>
      </c>
      <c r="D86" s="19"/>
      <c r="E86" s="17" t="n">
        <v>65820</v>
      </c>
      <c r="F86" s="20" t="n">
        <v>1</v>
      </c>
      <c r="G86" s="17" t="n">
        <f aca="false">ROUND(E86*F86,2)</f>
        <v>65820</v>
      </c>
      <c r="H86" s="17" t="n">
        <f aca="false">E86-G86</f>
        <v>0</v>
      </c>
    </row>
    <row r="87" customFormat="false" ht="15" hidden="false" customHeight="false" outlineLevel="0" collapsed="false">
      <c r="A87" s="19" t="s">
        <v>113</v>
      </c>
      <c r="B87" s="19" t="s">
        <v>217</v>
      </c>
      <c r="C87" s="19" t="s">
        <v>202</v>
      </c>
      <c r="D87" s="19"/>
      <c r="E87" s="17" t="n">
        <v>56454</v>
      </c>
      <c r="F87" s="20" t="n">
        <v>1</v>
      </c>
      <c r="G87" s="17" t="n">
        <f aca="false">ROUND(E87*F87,2)</f>
        <v>56454</v>
      </c>
      <c r="H87" s="17" t="n">
        <f aca="false">E87-G87</f>
        <v>0</v>
      </c>
    </row>
    <row r="88" customFormat="false" ht="15" hidden="false" customHeight="false" outlineLevel="0" collapsed="false">
      <c r="A88" s="19" t="s">
        <v>113</v>
      </c>
      <c r="B88" s="19" t="s">
        <v>218</v>
      </c>
      <c r="C88" s="19" t="s">
        <v>202</v>
      </c>
      <c r="D88" s="19"/>
      <c r="E88" s="17" t="n">
        <v>70509</v>
      </c>
      <c r="F88" s="20" t="n">
        <v>1</v>
      </c>
      <c r="G88" s="17" t="n">
        <f aca="false">ROUND(E88*F88,2)</f>
        <v>70509</v>
      </c>
      <c r="H88" s="17" t="n">
        <f aca="false">E88-G88</f>
        <v>0</v>
      </c>
    </row>
    <row r="89" customFormat="false" ht="15" hidden="false" customHeight="false" outlineLevel="0" collapsed="false">
      <c r="A89" s="19" t="s">
        <v>113</v>
      </c>
      <c r="B89" s="19" t="s">
        <v>205</v>
      </c>
      <c r="C89" s="19" t="s">
        <v>202</v>
      </c>
      <c r="D89" s="19"/>
      <c r="E89" s="17" t="n">
        <v>70809</v>
      </c>
      <c r="F89" s="20" t="n">
        <v>1</v>
      </c>
      <c r="G89" s="17" t="n">
        <f aca="false">ROUND(E89*F89,2)</f>
        <v>70809</v>
      </c>
      <c r="H89" s="17" t="n">
        <f aca="false">E89-G89</f>
        <v>0</v>
      </c>
    </row>
    <row r="90" customFormat="false" ht="15" hidden="false" customHeight="false" outlineLevel="0" collapsed="false">
      <c r="A90" s="19" t="s">
        <v>113</v>
      </c>
      <c r="B90" s="19" t="s">
        <v>207</v>
      </c>
      <c r="C90" s="19" t="s">
        <v>202</v>
      </c>
      <c r="D90" s="19"/>
      <c r="E90" s="17" t="n">
        <v>11379</v>
      </c>
      <c r="F90" s="20" t="n">
        <v>1</v>
      </c>
      <c r="G90" s="17" t="n">
        <f aca="false">ROUND(E90*F90,2)</f>
        <v>11379</v>
      </c>
      <c r="H90" s="17" t="n">
        <f aca="false">E90-G90</f>
        <v>0</v>
      </c>
    </row>
    <row r="91" customFormat="false" ht="15" hidden="false" customHeight="false" outlineLevel="0" collapsed="false">
      <c r="A91" s="19" t="s">
        <v>113</v>
      </c>
      <c r="B91" s="19" t="s">
        <v>281</v>
      </c>
      <c r="C91" s="19" t="s">
        <v>209</v>
      </c>
      <c r="D91" s="19" t="s">
        <v>282</v>
      </c>
      <c r="E91" s="17" t="n">
        <v>20350</v>
      </c>
      <c r="F91" s="20" t="n">
        <v>1</v>
      </c>
      <c r="G91" s="17" t="n">
        <f aca="false">ROUND(E91*F91,2)</f>
        <v>20350</v>
      </c>
      <c r="H91" s="17" t="n">
        <f aca="false">E91-G91</f>
        <v>0</v>
      </c>
    </row>
    <row r="92" customFormat="false" ht="15" hidden="false" customHeight="false" outlineLevel="0" collapsed="false">
      <c r="A92" s="19" t="s">
        <v>113</v>
      </c>
      <c r="B92" s="19" t="s">
        <v>283</v>
      </c>
      <c r="C92" s="19" t="s">
        <v>209</v>
      </c>
      <c r="D92" s="19" t="s">
        <v>284</v>
      </c>
      <c r="E92" s="17" t="n">
        <v>17000</v>
      </c>
      <c r="F92" s="20" t="n">
        <v>1</v>
      </c>
      <c r="G92" s="17" t="n">
        <f aca="false">ROUND(E92*F92,2)</f>
        <v>17000</v>
      </c>
      <c r="H92" s="17" t="n">
        <f aca="false">E92-G92</f>
        <v>0</v>
      </c>
    </row>
    <row r="93" customFormat="false" ht="15" hidden="false" customHeight="false" outlineLevel="0" collapsed="false">
      <c r="A93" s="19" t="s">
        <v>113</v>
      </c>
      <c r="B93" s="19" t="s">
        <v>285</v>
      </c>
      <c r="C93" s="19" t="s">
        <v>209</v>
      </c>
      <c r="D93" s="19" t="s">
        <v>286</v>
      </c>
      <c r="E93" s="17" t="n">
        <v>12150</v>
      </c>
      <c r="F93" s="20" t="n">
        <v>1</v>
      </c>
      <c r="G93" s="17" t="n">
        <f aca="false">ROUND(E93*F93,2)</f>
        <v>12150</v>
      </c>
      <c r="H93" s="17" t="n">
        <f aca="false">E93-G93</f>
        <v>0</v>
      </c>
    </row>
    <row r="94" customFormat="false" ht="15" hidden="false" customHeight="false" outlineLevel="0" collapsed="false">
      <c r="A94" s="19" t="s">
        <v>115</v>
      </c>
      <c r="B94" s="19" t="s">
        <v>203</v>
      </c>
      <c r="C94" s="19" t="s">
        <v>202</v>
      </c>
      <c r="D94" s="19"/>
      <c r="E94" s="17" t="n">
        <v>86803</v>
      </c>
      <c r="F94" s="20" t="n">
        <v>1</v>
      </c>
      <c r="G94" s="17" t="n">
        <f aca="false">ROUND(E94*F94,2)</f>
        <v>86803</v>
      </c>
      <c r="H94" s="17" t="n">
        <f aca="false">E94-G94</f>
        <v>0</v>
      </c>
    </row>
    <row r="95" customFormat="false" ht="15" hidden="false" customHeight="false" outlineLevel="0" collapsed="false">
      <c r="A95" s="19" t="s">
        <v>115</v>
      </c>
      <c r="B95" s="19" t="s">
        <v>204</v>
      </c>
      <c r="C95" s="19" t="s">
        <v>202</v>
      </c>
      <c r="D95" s="19"/>
      <c r="E95" s="17" t="n">
        <v>61294</v>
      </c>
      <c r="F95" s="20" t="n">
        <v>1</v>
      </c>
      <c r="G95" s="17" t="n">
        <f aca="false">ROUND(E95*F95,2)</f>
        <v>61294</v>
      </c>
      <c r="H95" s="17" t="n">
        <f aca="false">E95-G95</f>
        <v>0</v>
      </c>
    </row>
    <row r="96" customFormat="false" ht="15" hidden="false" customHeight="false" outlineLevel="0" collapsed="false">
      <c r="A96" s="19" t="s">
        <v>115</v>
      </c>
      <c r="B96" s="19" t="s">
        <v>205</v>
      </c>
      <c r="C96" s="19" t="s">
        <v>202</v>
      </c>
      <c r="D96" s="19"/>
      <c r="E96" s="17" t="n">
        <v>46544</v>
      </c>
      <c r="F96" s="20" t="n">
        <v>1</v>
      </c>
      <c r="G96" s="17" t="n">
        <f aca="false">ROUND(E96*F96,2)</f>
        <v>46544</v>
      </c>
      <c r="H96" s="17" t="n">
        <f aca="false">E96-G96</f>
        <v>0</v>
      </c>
    </row>
    <row r="97" customFormat="false" ht="15" hidden="false" customHeight="false" outlineLevel="0" collapsed="false">
      <c r="A97" s="19" t="s">
        <v>115</v>
      </c>
      <c r="B97" s="19" t="s">
        <v>207</v>
      </c>
      <c r="C97" s="19" t="s">
        <v>202</v>
      </c>
      <c r="D97" s="19"/>
      <c r="E97" s="17" t="n">
        <v>7059</v>
      </c>
      <c r="F97" s="20" t="n">
        <v>1</v>
      </c>
      <c r="G97" s="17" t="n">
        <f aca="false">ROUND(E97*F97,2)</f>
        <v>7059</v>
      </c>
      <c r="H97" s="17" t="n">
        <f aca="false">E97-G97</f>
        <v>0</v>
      </c>
    </row>
    <row r="98" customFormat="false" ht="15" hidden="false" customHeight="false" outlineLevel="0" collapsed="false">
      <c r="A98" s="19" t="s">
        <v>115</v>
      </c>
      <c r="B98" s="19" t="s">
        <v>287</v>
      </c>
      <c r="C98" s="19" t="s">
        <v>209</v>
      </c>
      <c r="D98" s="19" t="s">
        <v>288</v>
      </c>
      <c r="E98" s="17" t="n">
        <v>9600</v>
      </c>
      <c r="F98" s="20" t="n">
        <v>1</v>
      </c>
      <c r="G98" s="17" t="n">
        <f aca="false">ROUND(E98*F98,2)</f>
        <v>9600</v>
      </c>
      <c r="H98" s="17" t="n">
        <f aca="false">E98-G98</f>
        <v>0</v>
      </c>
    </row>
    <row r="99" customFormat="false" ht="15" hidden="false" customHeight="false" outlineLevel="0" collapsed="false">
      <c r="A99" s="19" t="s">
        <v>117</v>
      </c>
      <c r="B99" s="19" t="s">
        <v>203</v>
      </c>
      <c r="C99" s="19" t="s">
        <v>202</v>
      </c>
      <c r="D99" s="19"/>
      <c r="E99" s="17" t="n">
        <v>71290</v>
      </c>
      <c r="F99" s="20" t="n">
        <v>1</v>
      </c>
      <c r="G99" s="17" t="n">
        <f aca="false">ROUND(E99*F99,2)</f>
        <v>71290</v>
      </c>
      <c r="H99" s="17" t="n">
        <f aca="false">E99-G99</f>
        <v>0</v>
      </c>
    </row>
    <row r="100" customFormat="false" ht="15" hidden="false" customHeight="false" outlineLevel="0" collapsed="false">
      <c r="A100" s="19" t="s">
        <v>117</v>
      </c>
      <c r="B100" s="19" t="s">
        <v>218</v>
      </c>
      <c r="C100" s="19" t="s">
        <v>202</v>
      </c>
      <c r="D100" s="19"/>
      <c r="E100" s="17" t="n">
        <v>70118</v>
      </c>
      <c r="F100" s="20" t="n">
        <v>1</v>
      </c>
      <c r="G100" s="17" t="n">
        <f aca="false">ROUND(E100*F100,2)</f>
        <v>70118</v>
      </c>
      <c r="H100" s="17" t="n">
        <f aca="false">E100-G100</f>
        <v>0</v>
      </c>
    </row>
    <row r="101" customFormat="false" ht="15" hidden="false" customHeight="false" outlineLevel="0" collapsed="false">
      <c r="A101" s="19" t="s">
        <v>117</v>
      </c>
      <c r="B101" s="19" t="s">
        <v>207</v>
      </c>
      <c r="C101" s="19" t="s">
        <v>202</v>
      </c>
      <c r="D101" s="19"/>
      <c r="E101" s="17" t="n">
        <v>5892</v>
      </c>
      <c r="F101" s="20" t="n">
        <v>1</v>
      </c>
      <c r="G101" s="17" t="n">
        <f aca="false">ROUND(E101*F101,2)</f>
        <v>5892</v>
      </c>
      <c r="H101" s="17" t="n">
        <f aca="false">E101-G101</f>
        <v>0</v>
      </c>
    </row>
    <row r="102" customFormat="false" ht="15" hidden="false" customHeight="false" outlineLevel="0" collapsed="false">
      <c r="A102" s="19" t="s">
        <v>117</v>
      </c>
      <c r="B102" s="19" t="s">
        <v>289</v>
      </c>
      <c r="C102" s="19" t="s">
        <v>209</v>
      </c>
      <c r="D102" s="19" t="s">
        <v>290</v>
      </c>
      <c r="E102" s="17" t="n">
        <v>9850</v>
      </c>
      <c r="F102" s="20" t="n">
        <v>1</v>
      </c>
      <c r="G102" s="17" t="n">
        <f aca="false">ROUND(E102*F102,2)</f>
        <v>9850</v>
      </c>
      <c r="H102" s="17" t="n">
        <f aca="false">E102-G102</f>
        <v>0</v>
      </c>
    </row>
    <row r="103" customFormat="false" ht="15" hidden="false" customHeight="false" outlineLevel="0" collapsed="false">
      <c r="A103" s="19" t="s">
        <v>117</v>
      </c>
      <c r="B103" s="19" t="s">
        <v>291</v>
      </c>
      <c r="C103" s="19" t="s">
        <v>209</v>
      </c>
      <c r="D103" s="19" t="s">
        <v>292</v>
      </c>
      <c r="E103" s="17" t="n">
        <v>7700</v>
      </c>
      <c r="F103" s="20" t="n">
        <v>1</v>
      </c>
      <c r="G103" s="17" t="n">
        <f aca="false">ROUND(E103*F103,2)</f>
        <v>7700</v>
      </c>
      <c r="H103" s="17" t="n">
        <f aca="false">E103-G103</f>
        <v>0</v>
      </c>
    </row>
    <row r="104" customFormat="false" ht="15" hidden="false" customHeight="false" outlineLevel="0" collapsed="false">
      <c r="A104" s="19" t="s">
        <v>117</v>
      </c>
      <c r="B104" s="19" t="s">
        <v>293</v>
      </c>
      <c r="C104" s="19" t="s">
        <v>209</v>
      </c>
      <c r="D104" s="19" t="s">
        <v>294</v>
      </c>
      <c r="E104" s="17" t="n">
        <v>9850</v>
      </c>
      <c r="F104" s="20" t="n">
        <v>1</v>
      </c>
      <c r="G104" s="17" t="n">
        <f aca="false">ROUND(E104*F104,2)</f>
        <v>9850</v>
      </c>
      <c r="H104" s="17" t="n">
        <f aca="false">E104-G104</f>
        <v>0</v>
      </c>
    </row>
    <row r="105" customFormat="false" ht="15" hidden="false" customHeight="false" outlineLevel="0" collapsed="false">
      <c r="A105" s="19" t="s">
        <v>120</v>
      </c>
      <c r="B105" s="19" t="s">
        <v>203</v>
      </c>
      <c r="C105" s="19" t="s">
        <v>202</v>
      </c>
      <c r="D105" s="19"/>
      <c r="E105" s="17" t="n">
        <v>76466</v>
      </c>
      <c r="F105" s="20" t="n">
        <v>1</v>
      </c>
      <c r="G105" s="17" t="n">
        <f aca="false">ROUND(E105*F105,2)</f>
        <v>76466</v>
      </c>
      <c r="H105" s="17" t="n">
        <f aca="false">E105-G105</f>
        <v>0</v>
      </c>
    </row>
    <row r="106" customFormat="false" ht="15" hidden="false" customHeight="false" outlineLevel="0" collapsed="false">
      <c r="A106" s="19" t="s">
        <v>120</v>
      </c>
      <c r="B106" s="19" t="s">
        <v>204</v>
      </c>
      <c r="C106" s="19" t="s">
        <v>202</v>
      </c>
      <c r="D106" s="19"/>
      <c r="E106" s="17" t="n">
        <v>161713</v>
      </c>
      <c r="F106" s="20" t="n">
        <v>1</v>
      </c>
      <c r="G106" s="17" t="n">
        <f aca="false">ROUND(E106*F106,2)</f>
        <v>161713</v>
      </c>
      <c r="H106" s="17" t="n">
        <f aca="false">E106-G106</f>
        <v>0</v>
      </c>
    </row>
    <row r="107" customFormat="false" ht="15" hidden="false" customHeight="false" outlineLevel="0" collapsed="false">
      <c r="A107" s="19" t="s">
        <v>120</v>
      </c>
      <c r="B107" s="19" t="s">
        <v>218</v>
      </c>
      <c r="C107" s="19" t="s">
        <v>202</v>
      </c>
      <c r="D107" s="19"/>
      <c r="E107" s="17" t="n">
        <v>82588</v>
      </c>
      <c r="F107" s="20" t="n">
        <v>1</v>
      </c>
      <c r="G107" s="17" t="n">
        <f aca="false">ROUND(E107*F107,2)</f>
        <v>82588</v>
      </c>
      <c r="H107" s="17" t="n">
        <f aca="false">E107-G107</f>
        <v>0</v>
      </c>
    </row>
    <row r="108" customFormat="false" ht="15" hidden="false" customHeight="false" outlineLevel="0" collapsed="false">
      <c r="A108" s="19" t="s">
        <v>120</v>
      </c>
      <c r="B108" s="19" t="s">
        <v>205</v>
      </c>
      <c r="C108" s="19" t="s">
        <v>202</v>
      </c>
      <c r="D108" s="19"/>
      <c r="E108" s="17" t="n">
        <v>127701</v>
      </c>
      <c r="F108" s="20" t="n">
        <v>1</v>
      </c>
      <c r="G108" s="17" t="n">
        <f aca="false">ROUND(E108*F108,2)</f>
        <v>127701</v>
      </c>
      <c r="H108" s="17" t="n">
        <f aca="false">E108-G108</f>
        <v>0</v>
      </c>
    </row>
    <row r="109" customFormat="false" ht="15" hidden="false" customHeight="false" outlineLevel="0" collapsed="false">
      <c r="A109" s="19" t="s">
        <v>120</v>
      </c>
      <c r="B109" s="19" t="s">
        <v>207</v>
      </c>
      <c r="C109" s="19" t="s">
        <v>202</v>
      </c>
      <c r="D109" s="19"/>
      <c r="E109" s="17" t="n">
        <v>21132</v>
      </c>
      <c r="F109" s="20" t="n">
        <v>1</v>
      </c>
      <c r="G109" s="17" t="n">
        <f aca="false">ROUND(E109*F109,2)</f>
        <v>21132</v>
      </c>
      <c r="H109" s="17" t="n">
        <f aca="false">E109-G109</f>
        <v>0</v>
      </c>
    </row>
    <row r="110" customFormat="false" ht="15" hidden="false" customHeight="false" outlineLevel="0" collapsed="false">
      <c r="A110" s="19" t="s">
        <v>120</v>
      </c>
      <c r="B110" s="19" t="s">
        <v>295</v>
      </c>
      <c r="C110" s="19" t="s">
        <v>209</v>
      </c>
      <c r="D110" s="19" t="s">
        <v>296</v>
      </c>
      <c r="E110" s="17" t="n">
        <v>32450</v>
      </c>
      <c r="F110" s="20" t="n">
        <v>1</v>
      </c>
      <c r="G110" s="17" t="n">
        <f aca="false">ROUND(E110*F110,2)</f>
        <v>32450</v>
      </c>
      <c r="H110" s="17" t="n">
        <f aca="false">E110-G110</f>
        <v>0</v>
      </c>
    </row>
    <row r="111" customFormat="false" ht="15" hidden="false" customHeight="false" outlineLevel="0" collapsed="false">
      <c r="A111" s="19" t="s">
        <v>120</v>
      </c>
      <c r="B111" s="19" t="s">
        <v>297</v>
      </c>
      <c r="C111" s="19" t="s">
        <v>209</v>
      </c>
      <c r="D111" s="19" t="s">
        <v>298</v>
      </c>
      <c r="E111" s="17" t="n">
        <v>15300</v>
      </c>
      <c r="F111" s="20" t="n">
        <v>1</v>
      </c>
      <c r="G111" s="17" t="n">
        <f aca="false">ROUND(E111*F111,2)</f>
        <v>15300</v>
      </c>
      <c r="H111" s="17" t="n">
        <f aca="false">E111-G111</f>
        <v>0</v>
      </c>
    </row>
    <row r="112" customFormat="false" ht="15" hidden="false" customHeight="false" outlineLevel="0" collapsed="false">
      <c r="A112" s="19" t="s">
        <v>120</v>
      </c>
      <c r="B112" s="19" t="s">
        <v>299</v>
      </c>
      <c r="C112" s="19" t="s">
        <v>209</v>
      </c>
      <c r="D112" s="19" t="s">
        <v>300</v>
      </c>
      <c r="E112" s="17" t="n">
        <v>30150</v>
      </c>
      <c r="F112" s="20" t="n">
        <v>1</v>
      </c>
      <c r="G112" s="17" t="n">
        <f aca="false">ROUND(E112*F112,2)</f>
        <v>30150</v>
      </c>
      <c r="H112" s="17" t="n">
        <f aca="false">E112-G112</f>
        <v>0</v>
      </c>
    </row>
    <row r="113" customFormat="false" ht="15" hidden="false" customHeight="false" outlineLevel="0" collapsed="false">
      <c r="A113" s="19" t="s">
        <v>120</v>
      </c>
      <c r="B113" s="19" t="s">
        <v>301</v>
      </c>
      <c r="C113" s="19" t="s">
        <v>209</v>
      </c>
      <c r="D113" s="19" t="s">
        <v>302</v>
      </c>
      <c r="E113" s="17" t="n">
        <v>20150</v>
      </c>
      <c r="F113" s="20" t="n">
        <v>1</v>
      </c>
      <c r="G113" s="17" t="n">
        <f aca="false">ROUND(E113*F113,2)</f>
        <v>20150</v>
      </c>
      <c r="H113" s="17" t="n">
        <f aca="false">E113-G113</f>
        <v>0</v>
      </c>
    </row>
    <row r="114" customFormat="false" ht="15" hidden="false" customHeight="false" outlineLevel="0" collapsed="false">
      <c r="A114" s="19" t="s">
        <v>122</v>
      </c>
      <c r="B114" s="19" t="s">
        <v>201</v>
      </c>
      <c r="C114" s="19" t="s">
        <v>202</v>
      </c>
      <c r="D114" s="19"/>
      <c r="E114" s="17" t="n">
        <v>82329</v>
      </c>
      <c r="F114" s="20" t="n">
        <v>1</v>
      </c>
      <c r="G114" s="17" t="n">
        <f aca="false">ROUND(E114*F114,2)</f>
        <v>82329</v>
      </c>
      <c r="H114" s="17" t="n">
        <f aca="false">E114-G114</f>
        <v>0</v>
      </c>
    </row>
    <row r="115" customFormat="false" ht="15" hidden="false" customHeight="false" outlineLevel="0" collapsed="false">
      <c r="A115" s="19" t="s">
        <v>122</v>
      </c>
      <c r="B115" s="19" t="s">
        <v>203</v>
      </c>
      <c r="C115" s="19" t="s">
        <v>202</v>
      </c>
      <c r="D115" s="19"/>
      <c r="E115" s="17" t="n">
        <v>58862</v>
      </c>
      <c r="F115" s="20" t="n">
        <v>1</v>
      </c>
      <c r="G115" s="17" t="n">
        <f aca="false">ROUND(E115*F115,2)</f>
        <v>58862</v>
      </c>
      <c r="H115" s="17" t="n">
        <f aca="false">E115-G115</f>
        <v>0</v>
      </c>
    </row>
    <row r="116" customFormat="false" ht="15" hidden="false" customHeight="false" outlineLevel="0" collapsed="false">
      <c r="A116" s="19" t="s">
        <v>122</v>
      </c>
      <c r="B116" s="19" t="s">
        <v>204</v>
      </c>
      <c r="C116" s="19" t="s">
        <v>202</v>
      </c>
      <c r="D116" s="19"/>
      <c r="E116" s="17" t="n">
        <v>36548</v>
      </c>
      <c r="F116" s="20" t="n">
        <v>1</v>
      </c>
      <c r="G116" s="17" t="n">
        <f aca="false">ROUND(E116*F116,2)</f>
        <v>36548</v>
      </c>
      <c r="H116" s="17" t="n">
        <f aca="false">E116-G116</f>
        <v>0</v>
      </c>
    </row>
    <row r="117" customFormat="false" ht="15" hidden="false" customHeight="false" outlineLevel="0" collapsed="false">
      <c r="A117" s="19" t="s">
        <v>122</v>
      </c>
      <c r="B117" s="19" t="s">
        <v>217</v>
      </c>
      <c r="C117" s="19" t="s">
        <v>202</v>
      </c>
      <c r="D117" s="19"/>
      <c r="E117" s="17" t="n">
        <v>64673</v>
      </c>
      <c r="F117" s="20" t="n">
        <v>1</v>
      </c>
      <c r="G117" s="17" t="n">
        <f aca="false">ROUND(E117*F117,2)</f>
        <v>64673</v>
      </c>
      <c r="H117" s="17" t="n">
        <f aca="false">E117-G117</f>
        <v>0</v>
      </c>
    </row>
    <row r="118" customFormat="false" ht="15" hidden="false" customHeight="false" outlineLevel="0" collapsed="false">
      <c r="A118" s="19" t="s">
        <v>122</v>
      </c>
      <c r="B118" s="19" t="s">
        <v>205</v>
      </c>
      <c r="C118" s="19" t="s">
        <v>202</v>
      </c>
      <c r="D118" s="19"/>
      <c r="E118" s="17" t="n">
        <v>38963</v>
      </c>
      <c r="F118" s="20" t="n">
        <v>1</v>
      </c>
      <c r="G118" s="17" t="n">
        <f aca="false">ROUND(E118*F118,2)</f>
        <v>38963</v>
      </c>
      <c r="H118" s="17" t="n">
        <f aca="false">E118-G118</f>
        <v>0</v>
      </c>
    </row>
    <row r="119" customFormat="false" ht="15" hidden="false" customHeight="false" outlineLevel="0" collapsed="false">
      <c r="A119" s="19" t="s">
        <v>122</v>
      </c>
      <c r="B119" s="19" t="s">
        <v>206</v>
      </c>
      <c r="C119" s="19" t="s">
        <v>202</v>
      </c>
      <c r="D119" s="19"/>
      <c r="E119" s="17" t="n">
        <v>51600</v>
      </c>
      <c r="F119" s="20" t="n">
        <v>1</v>
      </c>
      <c r="G119" s="17" t="n">
        <f aca="false">ROUND(E119*F119,2)</f>
        <v>51600</v>
      </c>
      <c r="H119" s="17" t="n">
        <f aca="false">E119-G119</f>
        <v>0</v>
      </c>
    </row>
    <row r="120" customFormat="false" ht="15" hidden="false" customHeight="false" outlineLevel="0" collapsed="false">
      <c r="A120" s="19" t="s">
        <v>122</v>
      </c>
      <c r="B120" s="19" t="s">
        <v>207</v>
      </c>
      <c r="C120" s="19" t="s">
        <v>202</v>
      </c>
      <c r="D120" s="19"/>
      <c r="E120" s="17" t="n">
        <v>17525</v>
      </c>
      <c r="F120" s="20" t="n">
        <v>1</v>
      </c>
      <c r="G120" s="17" t="n">
        <f aca="false">ROUND(E120*F120,2)</f>
        <v>17525</v>
      </c>
      <c r="H120" s="17" t="n">
        <f aca="false">E120-G120</f>
        <v>0</v>
      </c>
    </row>
    <row r="121" customFormat="false" ht="15" hidden="false" customHeight="false" outlineLevel="0" collapsed="false">
      <c r="A121" s="19" t="s">
        <v>122</v>
      </c>
      <c r="B121" s="19" t="s">
        <v>303</v>
      </c>
      <c r="C121" s="19" t="s">
        <v>209</v>
      </c>
      <c r="D121" s="19" t="s">
        <v>304</v>
      </c>
      <c r="E121" s="17" t="n">
        <v>20350</v>
      </c>
      <c r="F121" s="20" t="n">
        <v>1</v>
      </c>
      <c r="G121" s="17" t="n">
        <f aca="false">ROUND(E121*F121,2)</f>
        <v>20350</v>
      </c>
      <c r="H121" s="17" t="n">
        <f aca="false">E121-G121</f>
        <v>0</v>
      </c>
    </row>
    <row r="122" customFormat="false" ht="15" hidden="false" customHeight="false" outlineLevel="0" collapsed="false">
      <c r="A122" s="19" t="s">
        <v>122</v>
      </c>
      <c r="B122" s="19" t="s">
        <v>305</v>
      </c>
      <c r="C122" s="19" t="s">
        <v>209</v>
      </c>
      <c r="D122" s="19" t="s">
        <v>306</v>
      </c>
      <c r="E122" s="17" t="n">
        <v>16100</v>
      </c>
      <c r="F122" s="20" t="n">
        <v>1</v>
      </c>
      <c r="G122" s="17" t="n">
        <f aca="false">ROUND(E122*F122,2)</f>
        <v>16100</v>
      </c>
      <c r="H122" s="17" t="n">
        <f aca="false">E122-G122</f>
        <v>0</v>
      </c>
    </row>
    <row r="123" customFormat="false" ht="15" hidden="false" customHeight="false" outlineLevel="0" collapsed="false">
      <c r="A123" s="19" t="s">
        <v>122</v>
      </c>
      <c r="B123" s="19" t="s">
        <v>307</v>
      </c>
      <c r="C123" s="19" t="s">
        <v>209</v>
      </c>
      <c r="D123" s="19" t="s">
        <v>308</v>
      </c>
      <c r="E123" s="17" t="n">
        <v>20150</v>
      </c>
      <c r="F123" s="20" t="n">
        <v>1</v>
      </c>
      <c r="G123" s="17" t="n">
        <f aca="false">ROUND(E123*F123,2)</f>
        <v>20150</v>
      </c>
      <c r="H123" s="17" t="n">
        <f aca="false">E123-G123</f>
        <v>0</v>
      </c>
    </row>
    <row r="124" customFormat="false" ht="15" hidden="false" customHeight="false" outlineLevel="0" collapsed="false">
      <c r="A124" s="19" t="s">
        <v>122</v>
      </c>
      <c r="B124" s="19" t="s">
        <v>309</v>
      </c>
      <c r="C124" s="19" t="s">
        <v>209</v>
      </c>
      <c r="D124" s="19" t="s">
        <v>310</v>
      </c>
      <c r="E124" s="17" t="n">
        <v>14750</v>
      </c>
      <c r="F124" s="20" t="n">
        <v>1</v>
      </c>
      <c r="G124" s="17" t="n">
        <f aca="false">ROUND(E124*F124,2)</f>
        <v>14750</v>
      </c>
      <c r="H124" s="17" t="n">
        <f aca="false">E124-G124</f>
        <v>0</v>
      </c>
    </row>
    <row r="125" customFormat="false" ht="15" hidden="false" customHeight="false" outlineLevel="0" collapsed="false">
      <c r="A125" s="19" t="s">
        <v>124</v>
      </c>
      <c r="B125" s="19" t="s">
        <v>201</v>
      </c>
      <c r="C125" s="19" t="s">
        <v>202</v>
      </c>
      <c r="D125" s="19"/>
      <c r="E125" s="17" t="n">
        <v>113189</v>
      </c>
      <c r="F125" s="20" t="n">
        <v>0.95</v>
      </c>
      <c r="G125" s="17" t="n">
        <f aca="false">ROUND(E125*F125,2)</f>
        <v>107529.55</v>
      </c>
      <c r="H125" s="17" t="n">
        <f aca="false">E125-G125</f>
        <v>5659.45</v>
      </c>
    </row>
    <row r="126" customFormat="false" ht="15" hidden="false" customHeight="false" outlineLevel="0" collapsed="false">
      <c r="A126" s="19" t="s">
        <v>124</v>
      </c>
      <c r="B126" s="19" t="s">
        <v>203</v>
      </c>
      <c r="C126" s="19" t="s">
        <v>202</v>
      </c>
      <c r="D126" s="19"/>
      <c r="E126" s="17" t="n">
        <v>117059</v>
      </c>
      <c r="F126" s="20" t="n">
        <v>0.95</v>
      </c>
      <c r="G126" s="17" t="n">
        <f aca="false">ROUND(E126*F126,2)</f>
        <v>111206.05</v>
      </c>
      <c r="H126" s="17" t="n">
        <f aca="false">E126-G126</f>
        <v>5852.95</v>
      </c>
    </row>
    <row r="127" customFormat="false" ht="15" hidden="false" customHeight="false" outlineLevel="0" collapsed="false">
      <c r="A127" s="19" t="s">
        <v>124</v>
      </c>
      <c r="B127" s="19" t="s">
        <v>217</v>
      </c>
      <c r="C127" s="19" t="s">
        <v>202</v>
      </c>
      <c r="D127" s="19"/>
      <c r="E127" s="17" t="n">
        <v>88538</v>
      </c>
      <c r="F127" s="20" t="n">
        <v>0.95</v>
      </c>
      <c r="G127" s="17" t="n">
        <f aca="false">ROUND(E127*F127,2)</f>
        <v>84111.1</v>
      </c>
      <c r="H127" s="17" t="n">
        <f aca="false">E127-G127</f>
        <v>4426.89999999999</v>
      </c>
    </row>
    <row r="128" customFormat="false" ht="15" hidden="false" customHeight="false" outlineLevel="0" collapsed="false">
      <c r="A128" s="19" t="s">
        <v>124</v>
      </c>
      <c r="B128" s="19" t="s">
        <v>205</v>
      </c>
      <c r="C128" s="19" t="s">
        <v>202</v>
      </c>
      <c r="D128" s="19"/>
      <c r="E128" s="17" t="n">
        <v>57865</v>
      </c>
      <c r="F128" s="20" t="n">
        <v>0.95</v>
      </c>
      <c r="G128" s="17" t="n">
        <f aca="false">ROUND(E128*F128,2)</f>
        <v>54971.75</v>
      </c>
      <c r="H128" s="17" t="n">
        <f aca="false">E128-G128</f>
        <v>2893.25</v>
      </c>
    </row>
    <row r="129" customFormat="false" ht="15" hidden="false" customHeight="false" outlineLevel="0" collapsed="false">
      <c r="A129" s="19" t="s">
        <v>124</v>
      </c>
      <c r="B129" s="19" t="s">
        <v>207</v>
      </c>
      <c r="C129" s="19" t="s">
        <v>202</v>
      </c>
      <c r="D129" s="19"/>
      <c r="E129" s="17" t="n">
        <v>11649</v>
      </c>
      <c r="F129" s="20" t="n">
        <v>0.95</v>
      </c>
      <c r="G129" s="17" t="n">
        <f aca="false">ROUND(E129*F129,2)</f>
        <v>11066.55</v>
      </c>
      <c r="H129" s="17" t="n">
        <f aca="false">E129-G129</f>
        <v>582.450000000001</v>
      </c>
    </row>
    <row r="130" customFormat="false" ht="15" hidden="false" customHeight="false" outlineLevel="0" collapsed="false">
      <c r="A130" s="19" t="s">
        <v>124</v>
      </c>
      <c r="B130" s="19" t="s">
        <v>311</v>
      </c>
      <c r="C130" s="19" t="s">
        <v>209</v>
      </c>
      <c r="D130" s="19" t="s">
        <v>312</v>
      </c>
      <c r="E130" s="17" t="n">
        <v>18850</v>
      </c>
      <c r="F130" s="20" t="n">
        <v>1</v>
      </c>
      <c r="G130" s="17" t="n">
        <f aca="false">ROUND(E130*F130,2)</f>
        <v>18850</v>
      </c>
      <c r="H130" s="17" t="n">
        <f aca="false">E130-G130</f>
        <v>0</v>
      </c>
    </row>
    <row r="131" customFormat="false" ht="15" hidden="false" customHeight="false" outlineLevel="0" collapsed="false">
      <c r="A131" s="19" t="s">
        <v>124</v>
      </c>
      <c r="B131" s="19" t="s">
        <v>313</v>
      </c>
      <c r="C131" s="19" t="s">
        <v>209</v>
      </c>
      <c r="D131" s="19" t="s">
        <v>314</v>
      </c>
      <c r="E131" s="17" t="n">
        <v>20850</v>
      </c>
      <c r="F131" s="20" t="n">
        <v>1</v>
      </c>
      <c r="G131" s="17" t="n">
        <f aca="false">ROUND(E131*F131,2)</f>
        <v>20850</v>
      </c>
      <c r="H131" s="17" t="n">
        <f aca="false">E131-G131</f>
        <v>0</v>
      </c>
    </row>
    <row r="132" customFormat="false" ht="15" hidden="false" customHeight="false" outlineLevel="0" collapsed="false">
      <c r="A132" s="19" t="s">
        <v>127</v>
      </c>
      <c r="B132" s="19" t="s">
        <v>203</v>
      </c>
      <c r="C132" s="19" t="s">
        <v>202</v>
      </c>
      <c r="D132" s="19"/>
      <c r="E132" s="17" t="n">
        <v>102217</v>
      </c>
      <c r="F132" s="20" t="n">
        <v>1</v>
      </c>
      <c r="G132" s="17" t="n">
        <f aca="false">ROUND(E132*F132,2)</f>
        <v>102217</v>
      </c>
      <c r="H132" s="17" t="n">
        <f aca="false">E132-G132</f>
        <v>0</v>
      </c>
    </row>
    <row r="133" customFormat="false" ht="15" hidden="false" customHeight="false" outlineLevel="0" collapsed="false">
      <c r="A133" s="19" t="s">
        <v>127</v>
      </c>
      <c r="B133" s="19" t="s">
        <v>204</v>
      </c>
      <c r="C133" s="19" t="s">
        <v>202</v>
      </c>
      <c r="D133" s="19"/>
      <c r="E133" s="17" t="n">
        <v>71314</v>
      </c>
      <c r="F133" s="20" t="n">
        <v>1</v>
      </c>
      <c r="G133" s="17" t="n">
        <f aca="false">ROUND(E133*F133,2)</f>
        <v>71314</v>
      </c>
      <c r="H133" s="17" t="n">
        <f aca="false">E133-G133</f>
        <v>0</v>
      </c>
    </row>
    <row r="134" customFormat="false" ht="15" hidden="false" customHeight="false" outlineLevel="0" collapsed="false">
      <c r="A134" s="19" t="s">
        <v>127</v>
      </c>
      <c r="B134" s="19" t="s">
        <v>217</v>
      </c>
      <c r="C134" s="19" t="s">
        <v>202</v>
      </c>
      <c r="D134" s="19"/>
      <c r="E134" s="17" t="n">
        <v>123013</v>
      </c>
      <c r="F134" s="20" t="n">
        <v>1</v>
      </c>
      <c r="G134" s="17" t="n">
        <f aca="false">ROUND(E134*F134,2)</f>
        <v>123013</v>
      </c>
      <c r="H134" s="17" t="n">
        <f aca="false">E134-G134</f>
        <v>0</v>
      </c>
    </row>
    <row r="135" customFormat="false" ht="15" hidden="false" customHeight="false" outlineLevel="0" collapsed="false">
      <c r="A135" s="19" t="s">
        <v>127</v>
      </c>
      <c r="B135" s="19" t="s">
        <v>207</v>
      </c>
      <c r="C135" s="19" t="s">
        <v>202</v>
      </c>
      <c r="D135" s="19"/>
      <c r="E135" s="17" t="n">
        <v>10756</v>
      </c>
      <c r="F135" s="20" t="n">
        <v>1</v>
      </c>
      <c r="G135" s="17" t="n">
        <f aca="false">ROUND(E135*F135,2)</f>
        <v>10756</v>
      </c>
      <c r="H135" s="17" t="n">
        <f aca="false">E135-G135</f>
        <v>0</v>
      </c>
    </row>
    <row r="136" customFormat="false" ht="15" hidden="false" customHeight="false" outlineLevel="0" collapsed="false">
      <c r="A136" s="19" t="s">
        <v>127</v>
      </c>
      <c r="B136" s="19" t="s">
        <v>315</v>
      </c>
      <c r="C136" s="19" t="s">
        <v>209</v>
      </c>
      <c r="D136" s="19" t="s">
        <v>316</v>
      </c>
      <c r="E136" s="17" t="n">
        <v>5500</v>
      </c>
      <c r="F136" s="20" t="n">
        <v>1</v>
      </c>
      <c r="G136" s="17" t="n">
        <f aca="false">ROUND(E136*F136,2)</f>
        <v>5500</v>
      </c>
      <c r="H136" s="17" t="n">
        <f aca="false">E136-G136</f>
        <v>0</v>
      </c>
    </row>
    <row r="137" customFormat="false" ht="15" hidden="false" customHeight="false" outlineLevel="0" collapsed="false">
      <c r="A137" s="19" t="s">
        <v>129</v>
      </c>
      <c r="B137" s="19" t="s">
        <v>203</v>
      </c>
      <c r="C137" s="19" t="s">
        <v>202</v>
      </c>
      <c r="D137" s="19"/>
      <c r="E137" s="17" t="n">
        <v>128247</v>
      </c>
      <c r="F137" s="20" t="n">
        <v>1</v>
      </c>
      <c r="G137" s="17" t="n">
        <f aca="false">ROUND(E137*F137,2)</f>
        <v>128247</v>
      </c>
      <c r="H137" s="17" t="n">
        <f aca="false">E137-G137</f>
        <v>0</v>
      </c>
    </row>
    <row r="138" customFormat="false" ht="15" hidden="false" customHeight="false" outlineLevel="0" collapsed="false">
      <c r="A138" s="19" t="s">
        <v>129</v>
      </c>
      <c r="B138" s="19" t="s">
        <v>205</v>
      </c>
      <c r="C138" s="19" t="s">
        <v>202</v>
      </c>
      <c r="D138" s="19"/>
      <c r="E138" s="17" t="n">
        <v>64638</v>
      </c>
      <c r="F138" s="20" t="n">
        <v>1</v>
      </c>
      <c r="G138" s="17" t="n">
        <f aca="false">ROUND(E138*F138,2)</f>
        <v>64638</v>
      </c>
      <c r="H138" s="17" t="n">
        <f aca="false">E138-G138</f>
        <v>0</v>
      </c>
    </row>
    <row r="139" customFormat="false" ht="15" hidden="false" customHeight="false" outlineLevel="0" collapsed="false">
      <c r="A139" s="19" t="s">
        <v>129</v>
      </c>
      <c r="B139" s="19" t="s">
        <v>206</v>
      </c>
      <c r="C139" s="19" t="s">
        <v>202</v>
      </c>
      <c r="D139" s="19"/>
      <c r="E139" s="17" t="n">
        <v>156747</v>
      </c>
      <c r="F139" s="20" t="n">
        <v>1</v>
      </c>
      <c r="G139" s="17" t="n">
        <f aca="false">ROUND(E139*F139,2)</f>
        <v>156747</v>
      </c>
      <c r="H139" s="17" t="n">
        <f aca="false">E139-G139</f>
        <v>0</v>
      </c>
    </row>
    <row r="140" customFormat="false" ht="15" hidden="false" customHeight="false" outlineLevel="0" collapsed="false">
      <c r="A140" s="19" t="s">
        <v>129</v>
      </c>
      <c r="B140" s="19" t="s">
        <v>207</v>
      </c>
      <c r="C140" s="19" t="s">
        <v>202</v>
      </c>
      <c r="D140" s="19"/>
      <c r="E140" s="17" t="n">
        <v>14568</v>
      </c>
      <c r="F140" s="20" t="n">
        <v>1</v>
      </c>
      <c r="G140" s="17" t="n">
        <f aca="false">ROUND(E140*F140,2)</f>
        <v>14568</v>
      </c>
      <c r="H140" s="17" t="n">
        <f aca="false">E140-G140</f>
        <v>0</v>
      </c>
    </row>
    <row r="141" customFormat="false" ht="15" hidden="false" customHeight="false" outlineLevel="0" collapsed="false">
      <c r="A141" s="19" t="s">
        <v>129</v>
      </c>
      <c r="B141" s="19" t="s">
        <v>317</v>
      </c>
      <c r="C141" s="19" t="s">
        <v>209</v>
      </c>
      <c r="D141" s="19" t="s">
        <v>318</v>
      </c>
      <c r="E141" s="17" t="n">
        <v>20100</v>
      </c>
      <c r="F141" s="20" t="n">
        <v>1</v>
      </c>
      <c r="G141" s="17" t="n">
        <f aca="false">ROUND(E141*F141,2)</f>
        <v>20100</v>
      </c>
      <c r="H141" s="17" t="n">
        <f aca="false">E141-G141</f>
        <v>0</v>
      </c>
    </row>
    <row r="142" customFormat="false" ht="15" hidden="false" customHeight="false" outlineLevel="0" collapsed="false">
      <c r="A142" s="19" t="s">
        <v>129</v>
      </c>
      <c r="B142" s="19" t="s">
        <v>319</v>
      </c>
      <c r="C142" s="19" t="s">
        <v>209</v>
      </c>
      <c r="D142" s="19" t="s">
        <v>320</v>
      </c>
      <c r="E142" s="17" t="n">
        <v>9300</v>
      </c>
      <c r="F142" s="20" t="n">
        <v>1</v>
      </c>
      <c r="G142" s="17" t="n">
        <f aca="false">ROUND(E142*F142,2)</f>
        <v>9300</v>
      </c>
      <c r="H142" s="17" t="n">
        <f aca="false">E142-G142</f>
        <v>0</v>
      </c>
    </row>
    <row r="143" customFormat="false" ht="15" hidden="false" customHeight="false" outlineLevel="0" collapsed="false">
      <c r="A143" s="19" t="s">
        <v>129</v>
      </c>
      <c r="B143" s="19" t="s">
        <v>321</v>
      </c>
      <c r="C143" s="19" t="s">
        <v>209</v>
      </c>
      <c r="D143" s="19" t="s">
        <v>322</v>
      </c>
      <c r="E143" s="17" t="n">
        <v>16650</v>
      </c>
      <c r="F143" s="20" t="n">
        <v>1</v>
      </c>
      <c r="G143" s="17" t="n">
        <f aca="false">ROUND(E143*F143,2)</f>
        <v>16650</v>
      </c>
      <c r="H143" s="17" t="n">
        <f aca="false">E143-G143</f>
        <v>0</v>
      </c>
    </row>
    <row r="144" customFormat="false" ht="15" hidden="false" customHeight="false" outlineLevel="0" collapsed="false">
      <c r="A144" s="19" t="s">
        <v>131</v>
      </c>
      <c r="B144" s="19" t="s">
        <v>203</v>
      </c>
      <c r="C144" s="19" t="s">
        <v>202</v>
      </c>
      <c r="D144" s="19"/>
      <c r="E144" s="17" t="n">
        <v>30532</v>
      </c>
      <c r="F144" s="20" t="n">
        <v>1</v>
      </c>
      <c r="G144" s="17" t="n">
        <f aca="false">ROUND(E144*F144,2)</f>
        <v>30532</v>
      </c>
      <c r="H144" s="17" t="n">
        <f aca="false">E144-G144</f>
        <v>0</v>
      </c>
    </row>
    <row r="145" customFormat="false" ht="15" hidden="false" customHeight="false" outlineLevel="0" collapsed="false">
      <c r="A145" s="19" t="s">
        <v>131</v>
      </c>
      <c r="B145" s="19" t="s">
        <v>205</v>
      </c>
      <c r="C145" s="19" t="s">
        <v>202</v>
      </c>
      <c r="D145" s="19"/>
      <c r="E145" s="17" t="n">
        <v>41093</v>
      </c>
      <c r="F145" s="20" t="n">
        <v>1</v>
      </c>
      <c r="G145" s="17" t="n">
        <f aca="false">ROUND(E145*F145,2)</f>
        <v>41093</v>
      </c>
      <c r="H145" s="17" t="n">
        <f aca="false">E145-G145</f>
        <v>0</v>
      </c>
    </row>
    <row r="146" customFormat="false" ht="15" hidden="false" customHeight="false" outlineLevel="0" collapsed="false">
      <c r="A146" s="19" t="s">
        <v>131</v>
      </c>
      <c r="B146" s="19" t="s">
        <v>207</v>
      </c>
      <c r="C146" s="19" t="s">
        <v>202</v>
      </c>
      <c r="D146" s="19"/>
      <c r="E146" s="17" t="n">
        <v>3375</v>
      </c>
      <c r="F146" s="20" t="n">
        <v>1</v>
      </c>
      <c r="G146" s="17" t="n">
        <f aca="false">ROUND(E146*F146,2)</f>
        <v>3375</v>
      </c>
      <c r="H146" s="17" t="n">
        <f aca="false">E146-G146</f>
        <v>0</v>
      </c>
    </row>
    <row r="147" customFormat="false" ht="15" hidden="false" customHeight="false" outlineLevel="0" collapsed="false">
      <c r="A147" s="19" t="s">
        <v>131</v>
      </c>
      <c r="B147" s="19" t="s">
        <v>323</v>
      </c>
      <c r="C147" s="19" t="s">
        <v>209</v>
      </c>
      <c r="D147" s="19" t="s">
        <v>324</v>
      </c>
      <c r="E147" s="17" t="n">
        <v>3200</v>
      </c>
      <c r="F147" s="20" t="n">
        <v>1</v>
      </c>
      <c r="G147" s="17" t="n">
        <f aca="false">ROUND(E147*F147,2)</f>
        <v>3200</v>
      </c>
      <c r="H147" s="17" t="n">
        <f aca="false">E147-G147</f>
        <v>0</v>
      </c>
    </row>
    <row r="148" customFormat="false" ht="15" hidden="false" customHeight="false" outlineLevel="0" collapsed="false">
      <c r="A148" s="19" t="s">
        <v>134</v>
      </c>
      <c r="B148" s="19" t="s">
        <v>201</v>
      </c>
      <c r="C148" s="19" t="s">
        <v>202</v>
      </c>
      <c r="D148" s="19"/>
      <c r="E148" s="17" t="n">
        <v>93920</v>
      </c>
      <c r="F148" s="20" t="n">
        <v>1</v>
      </c>
      <c r="G148" s="17" t="n">
        <f aca="false">ROUND(E148*F148,2)</f>
        <v>93920</v>
      </c>
      <c r="H148" s="17" t="n">
        <f aca="false">E148-G148</f>
        <v>0</v>
      </c>
    </row>
    <row r="149" customFormat="false" ht="15" hidden="false" customHeight="false" outlineLevel="0" collapsed="false">
      <c r="A149" s="19" t="s">
        <v>134</v>
      </c>
      <c r="B149" s="19" t="s">
        <v>203</v>
      </c>
      <c r="C149" s="19" t="s">
        <v>202</v>
      </c>
      <c r="D149" s="19"/>
      <c r="E149" s="17" t="n">
        <v>49233</v>
      </c>
      <c r="F149" s="20" t="n">
        <v>1</v>
      </c>
      <c r="G149" s="17" t="n">
        <f aca="false">ROUND(E149*F149,2)</f>
        <v>49233</v>
      </c>
      <c r="H149" s="17" t="n">
        <f aca="false">E149-G149</f>
        <v>0</v>
      </c>
    </row>
    <row r="150" customFormat="false" ht="15" hidden="false" customHeight="false" outlineLevel="0" collapsed="false">
      <c r="A150" s="19" t="s">
        <v>134</v>
      </c>
      <c r="B150" s="19" t="s">
        <v>204</v>
      </c>
      <c r="C150" s="19" t="s">
        <v>202</v>
      </c>
      <c r="D150" s="19"/>
      <c r="E150" s="17" t="n">
        <v>55177</v>
      </c>
      <c r="F150" s="20" t="n">
        <v>1</v>
      </c>
      <c r="G150" s="17" t="n">
        <f aca="false">ROUND(E150*F150,2)</f>
        <v>55177</v>
      </c>
      <c r="H150" s="17" t="n">
        <f aca="false">E150-G150</f>
        <v>0</v>
      </c>
    </row>
    <row r="151" customFormat="false" ht="15" hidden="false" customHeight="false" outlineLevel="0" collapsed="false">
      <c r="A151" s="19" t="s">
        <v>134</v>
      </c>
      <c r="B151" s="19" t="s">
        <v>217</v>
      </c>
      <c r="C151" s="19" t="s">
        <v>202</v>
      </c>
      <c r="D151" s="19"/>
      <c r="E151" s="17" t="n">
        <v>87014</v>
      </c>
      <c r="F151" s="20" t="n">
        <v>1</v>
      </c>
      <c r="G151" s="17" t="n">
        <f aca="false">ROUND(E151*F151,2)</f>
        <v>87014</v>
      </c>
      <c r="H151" s="17" t="n">
        <f aca="false">E151-G151</f>
        <v>0</v>
      </c>
    </row>
    <row r="152" customFormat="false" ht="15" hidden="false" customHeight="false" outlineLevel="0" collapsed="false">
      <c r="A152" s="19" t="s">
        <v>134</v>
      </c>
      <c r="B152" s="19" t="s">
        <v>205</v>
      </c>
      <c r="C152" s="19" t="s">
        <v>202</v>
      </c>
      <c r="D152" s="19"/>
      <c r="E152" s="17" t="n">
        <v>63781</v>
      </c>
      <c r="F152" s="20" t="n">
        <v>1</v>
      </c>
      <c r="G152" s="17" t="n">
        <f aca="false">ROUND(E152*F152,2)</f>
        <v>63781</v>
      </c>
      <c r="H152" s="17" t="n">
        <f aca="false">E152-G152</f>
        <v>0</v>
      </c>
    </row>
    <row r="153" customFormat="false" ht="15" hidden="false" customHeight="false" outlineLevel="0" collapsed="false">
      <c r="A153" s="19" t="s">
        <v>134</v>
      </c>
      <c r="B153" s="19" t="s">
        <v>207</v>
      </c>
      <c r="C153" s="19" t="s">
        <v>202</v>
      </c>
      <c r="D153" s="19"/>
      <c r="E153" s="17" t="n">
        <v>18375</v>
      </c>
      <c r="F153" s="20" t="n">
        <v>1</v>
      </c>
      <c r="G153" s="17" t="n">
        <f aca="false">ROUND(E153*F153,2)</f>
        <v>18375</v>
      </c>
      <c r="H153" s="17" t="n">
        <f aca="false">E153-G153</f>
        <v>0</v>
      </c>
    </row>
    <row r="154" customFormat="false" ht="15" hidden="false" customHeight="false" outlineLevel="0" collapsed="false">
      <c r="A154" s="19" t="s">
        <v>134</v>
      </c>
      <c r="B154" s="19" t="s">
        <v>325</v>
      </c>
      <c r="C154" s="19" t="s">
        <v>209</v>
      </c>
      <c r="D154" s="19" t="s">
        <v>326</v>
      </c>
      <c r="E154" s="17" t="n">
        <v>7600</v>
      </c>
      <c r="F154" s="20" t="n">
        <v>1</v>
      </c>
      <c r="G154" s="17" t="n">
        <f aca="false">ROUND(E154*F154,2)</f>
        <v>7600</v>
      </c>
      <c r="H154" s="17" t="n">
        <f aca="false">E154-G154</f>
        <v>0</v>
      </c>
    </row>
    <row r="155" customFormat="false" ht="15" hidden="false" customHeight="false" outlineLevel="0" collapsed="false">
      <c r="A155" s="19" t="s">
        <v>136</v>
      </c>
      <c r="B155" s="19" t="s">
        <v>201</v>
      </c>
      <c r="C155" s="19" t="s">
        <v>202</v>
      </c>
      <c r="D155" s="19"/>
      <c r="E155" s="17" t="n">
        <v>62744</v>
      </c>
      <c r="F155" s="20" t="n">
        <v>1</v>
      </c>
      <c r="G155" s="17" t="n">
        <f aca="false">ROUND(E155*F155,2)</f>
        <v>62744</v>
      </c>
      <c r="H155" s="17" t="n">
        <f aca="false">E155-G155</f>
        <v>0</v>
      </c>
    </row>
    <row r="156" customFormat="false" ht="15" hidden="false" customHeight="false" outlineLevel="0" collapsed="false">
      <c r="A156" s="19" t="s">
        <v>136</v>
      </c>
      <c r="B156" s="19" t="s">
        <v>204</v>
      </c>
      <c r="C156" s="19" t="s">
        <v>202</v>
      </c>
      <c r="D156" s="19"/>
      <c r="E156" s="17" t="n">
        <v>60889</v>
      </c>
      <c r="F156" s="20" t="n">
        <v>1</v>
      </c>
      <c r="G156" s="17" t="n">
        <f aca="false">ROUND(E156*F156,2)</f>
        <v>60889</v>
      </c>
      <c r="H156" s="17" t="n">
        <f aca="false">E156-G156</f>
        <v>0</v>
      </c>
    </row>
    <row r="157" customFormat="false" ht="15" hidden="false" customHeight="false" outlineLevel="0" collapsed="false">
      <c r="A157" s="19" t="s">
        <v>136</v>
      </c>
      <c r="B157" s="19" t="s">
        <v>217</v>
      </c>
      <c r="C157" s="19" t="s">
        <v>202</v>
      </c>
      <c r="D157" s="19"/>
      <c r="E157" s="17" t="n">
        <v>75891</v>
      </c>
      <c r="F157" s="20" t="n">
        <v>1</v>
      </c>
      <c r="G157" s="17" t="n">
        <f aca="false">ROUND(E157*F157,2)</f>
        <v>75891</v>
      </c>
      <c r="H157" s="17" t="n">
        <f aca="false">E157-G157</f>
        <v>0</v>
      </c>
    </row>
    <row r="158" customFormat="false" ht="15" hidden="false" customHeight="false" outlineLevel="0" collapsed="false">
      <c r="A158" s="19" t="s">
        <v>136</v>
      </c>
      <c r="B158" s="19" t="s">
        <v>218</v>
      </c>
      <c r="C158" s="19" t="s">
        <v>202</v>
      </c>
      <c r="D158" s="19"/>
      <c r="E158" s="17" t="n">
        <v>39422</v>
      </c>
      <c r="F158" s="20" t="n">
        <v>1</v>
      </c>
      <c r="G158" s="17" t="n">
        <f aca="false">ROUND(E158*F158,2)</f>
        <v>39422</v>
      </c>
      <c r="H158" s="17" t="n">
        <f aca="false">E158-G158</f>
        <v>0</v>
      </c>
    </row>
    <row r="159" customFormat="false" ht="15" hidden="false" customHeight="false" outlineLevel="0" collapsed="false">
      <c r="A159" s="19" t="s">
        <v>136</v>
      </c>
      <c r="B159" s="19" t="s">
        <v>206</v>
      </c>
      <c r="C159" s="19" t="s">
        <v>202</v>
      </c>
      <c r="D159" s="19"/>
      <c r="E159" s="17" t="n">
        <v>43421</v>
      </c>
      <c r="F159" s="20" t="n">
        <v>1</v>
      </c>
      <c r="G159" s="17" t="n">
        <f aca="false">ROUND(E159*F159,2)</f>
        <v>43421</v>
      </c>
      <c r="H159" s="17" t="n">
        <f aca="false">E159-G159</f>
        <v>0</v>
      </c>
    </row>
    <row r="160" customFormat="false" ht="15" hidden="false" customHeight="false" outlineLevel="0" collapsed="false">
      <c r="A160" s="19" t="s">
        <v>136</v>
      </c>
      <c r="B160" s="19" t="s">
        <v>207</v>
      </c>
      <c r="C160" s="19" t="s">
        <v>202</v>
      </c>
      <c r="D160" s="19"/>
      <c r="E160" s="17" t="n">
        <v>8733</v>
      </c>
      <c r="F160" s="20" t="n">
        <v>1</v>
      </c>
      <c r="G160" s="17" t="n">
        <f aca="false">ROUND(E160*F160,2)</f>
        <v>8733</v>
      </c>
      <c r="H160" s="17" t="n">
        <f aca="false">E160-G160</f>
        <v>0</v>
      </c>
    </row>
    <row r="161" customFormat="false" ht="15" hidden="false" customHeight="false" outlineLevel="0" collapsed="false">
      <c r="A161" s="19" t="s">
        <v>136</v>
      </c>
      <c r="B161" s="19" t="s">
        <v>327</v>
      </c>
      <c r="C161" s="19" t="s">
        <v>209</v>
      </c>
      <c r="D161" s="19" t="s">
        <v>328</v>
      </c>
      <c r="E161" s="17" t="n">
        <v>5900</v>
      </c>
      <c r="F161" s="20" t="n">
        <v>1</v>
      </c>
      <c r="G161" s="17" t="n">
        <f aca="false">ROUND(E161*F161,2)</f>
        <v>5900</v>
      </c>
      <c r="H161" s="17" t="n">
        <f aca="false">E161-G161</f>
        <v>0</v>
      </c>
    </row>
    <row r="162" customFormat="false" ht="15" hidden="false" customHeight="false" outlineLevel="0" collapsed="false">
      <c r="A162" s="19" t="s">
        <v>138</v>
      </c>
      <c r="B162" s="19" t="s">
        <v>203</v>
      </c>
      <c r="C162" s="19" t="s">
        <v>202</v>
      </c>
      <c r="D162" s="19"/>
      <c r="E162" s="17" t="n">
        <v>102426</v>
      </c>
      <c r="F162" s="20" t="n">
        <v>1</v>
      </c>
      <c r="G162" s="17" t="n">
        <f aca="false">ROUND(E162*F162,2)</f>
        <v>102426</v>
      </c>
      <c r="H162" s="17" t="n">
        <f aca="false">E162-G162</f>
        <v>0</v>
      </c>
    </row>
    <row r="163" customFormat="false" ht="15" hidden="false" customHeight="false" outlineLevel="0" collapsed="false">
      <c r="A163" s="19" t="s">
        <v>138</v>
      </c>
      <c r="B163" s="19" t="s">
        <v>204</v>
      </c>
      <c r="C163" s="19" t="s">
        <v>202</v>
      </c>
      <c r="D163" s="19"/>
      <c r="E163" s="17" t="n">
        <v>114338</v>
      </c>
      <c r="F163" s="20" t="n">
        <v>1</v>
      </c>
      <c r="G163" s="17" t="n">
        <f aca="false">ROUND(E163*F163,2)</f>
        <v>114338</v>
      </c>
      <c r="H163" s="17" t="n">
        <f aca="false">E163-G163</f>
        <v>0</v>
      </c>
    </row>
    <row r="164" customFormat="false" ht="15" hidden="false" customHeight="false" outlineLevel="0" collapsed="false">
      <c r="A164" s="19" t="s">
        <v>138</v>
      </c>
      <c r="B164" s="19" t="s">
        <v>217</v>
      </c>
      <c r="C164" s="19" t="s">
        <v>202</v>
      </c>
      <c r="D164" s="19"/>
      <c r="E164" s="17" t="n">
        <v>56498</v>
      </c>
      <c r="F164" s="20" t="n">
        <v>1</v>
      </c>
      <c r="G164" s="17" t="n">
        <f aca="false">ROUND(E164*F164,2)</f>
        <v>56498</v>
      </c>
      <c r="H164" s="17" t="n">
        <f aca="false">E164-G164</f>
        <v>0</v>
      </c>
    </row>
    <row r="165" customFormat="false" ht="15" hidden="false" customHeight="false" outlineLevel="0" collapsed="false">
      <c r="A165" s="19" t="s">
        <v>138</v>
      </c>
      <c r="B165" s="19" t="s">
        <v>218</v>
      </c>
      <c r="C165" s="19" t="s">
        <v>202</v>
      </c>
      <c r="D165" s="19"/>
      <c r="E165" s="17" t="n">
        <v>61883</v>
      </c>
      <c r="F165" s="20" t="n">
        <v>1</v>
      </c>
      <c r="G165" s="17" t="n">
        <f aca="false">ROUND(E165*F165,2)</f>
        <v>61883</v>
      </c>
      <c r="H165" s="17" t="n">
        <f aca="false">E165-G165</f>
        <v>0</v>
      </c>
    </row>
    <row r="166" customFormat="false" ht="15" hidden="false" customHeight="false" outlineLevel="0" collapsed="false">
      <c r="A166" s="19" t="s">
        <v>138</v>
      </c>
      <c r="B166" s="19" t="s">
        <v>207</v>
      </c>
      <c r="C166" s="19" t="s">
        <v>202</v>
      </c>
      <c r="D166" s="19"/>
      <c r="E166" s="17" t="n">
        <v>12155</v>
      </c>
      <c r="F166" s="20" t="n">
        <v>1</v>
      </c>
      <c r="G166" s="17" t="n">
        <f aca="false">ROUND(E166*F166,2)</f>
        <v>12155</v>
      </c>
      <c r="H166" s="17" t="n">
        <f aca="false">E166-G166</f>
        <v>0</v>
      </c>
    </row>
    <row r="167" customFormat="false" ht="15" hidden="false" customHeight="false" outlineLevel="0" collapsed="false">
      <c r="A167" s="19" t="s">
        <v>138</v>
      </c>
      <c r="B167" s="19" t="s">
        <v>329</v>
      </c>
      <c r="C167" s="19" t="s">
        <v>209</v>
      </c>
      <c r="D167" s="19" t="s">
        <v>330</v>
      </c>
      <c r="E167" s="17" t="n">
        <v>8100</v>
      </c>
      <c r="F167" s="20" t="n">
        <v>1</v>
      </c>
      <c r="G167" s="17" t="n">
        <f aca="false">ROUND(E167*F167,2)</f>
        <v>8100</v>
      </c>
      <c r="H167" s="17" t="n">
        <f aca="false">E167-G167</f>
        <v>0</v>
      </c>
    </row>
    <row r="168" customFormat="false" ht="15" hidden="false" customHeight="false" outlineLevel="0" collapsed="false">
      <c r="A168" s="19" t="s">
        <v>138</v>
      </c>
      <c r="B168" s="19" t="s">
        <v>331</v>
      </c>
      <c r="C168" s="19" t="s">
        <v>209</v>
      </c>
      <c r="D168" s="19" t="s">
        <v>332</v>
      </c>
      <c r="E168" s="17" t="n">
        <v>6050</v>
      </c>
      <c r="F168" s="20" t="n">
        <v>1</v>
      </c>
      <c r="G168" s="17" t="n">
        <f aca="false">ROUND(E168*F168,2)</f>
        <v>6050</v>
      </c>
      <c r="H168" s="17" t="n">
        <f aca="false">E168-G168</f>
        <v>0</v>
      </c>
    </row>
    <row r="169" customFormat="false" ht="15" hidden="false" customHeight="false" outlineLevel="0" collapsed="false">
      <c r="A169" s="19" t="s">
        <v>138</v>
      </c>
      <c r="B169" s="19" t="s">
        <v>333</v>
      </c>
      <c r="C169" s="19" t="s">
        <v>209</v>
      </c>
      <c r="D169" s="19" t="s">
        <v>334</v>
      </c>
      <c r="E169" s="17" t="n">
        <v>5400</v>
      </c>
      <c r="F169" s="20" t="n">
        <v>1</v>
      </c>
      <c r="G169" s="17" t="n">
        <f aca="false">ROUND(E169*F169,2)</f>
        <v>5400</v>
      </c>
      <c r="H169" s="17" t="n">
        <f aca="false">E169-G169</f>
        <v>0</v>
      </c>
    </row>
    <row r="170" customFormat="false" ht="15" hidden="false" customHeight="false" outlineLevel="0" collapsed="false">
      <c r="A170" s="19" t="s">
        <v>140</v>
      </c>
      <c r="B170" s="19" t="s">
        <v>203</v>
      </c>
      <c r="C170" s="19" t="s">
        <v>202</v>
      </c>
      <c r="D170" s="19"/>
      <c r="E170" s="17" t="n">
        <v>112049</v>
      </c>
      <c r="F170" s="20" t="n">
        <v>1</v>
      </c>
      <c r="G170" s="17" t="n">
        <f aca="false">ROUND(E170*F170,2)</f>
        <v>112049</v>
      </c>
      <c r="H170" s="17" t="n">
        <f aca="false">E170-G170</f>
        <v>0</v>
      </c>
    </row>
    <row r="171" customFormat="false" ht="15" hidden="false" customHeight="false" outlineLevel="0" collapsed="false">
      <c r="A171" s="19" t="s">
        <v>140</v>
      </c>
      <c r="B171" s="19" t="s">
        <v>204</v>
      </c>
      <c r="C171" s="19" t="s">
        <v>202</v>
      </c>
      <c r="D171" s="19"/>
      <c r="E171" s="17" t="n">
        <v>117441</v>
      </c>
      <c r="F171" s="20" t="n">
        <v>1</v>
      </c>
      <c r="G171" s="17" t="n">
        <f aca="false">ROUND(E171*F171,2)</f>
        <v>117441</v>
      </c>
      <c r="H171" s="17" t="n">
        <f aca="false">E171-G171</f>
        <v>0</v>
      </c>
    </row>
    <row r="172" customFormat="false" ht="15" hidden="false" customHeight="false" outlineLevel="0" collapsed="false">
      <c r="A172" s="19" t="s">
        <v>140</v>
      </c>
      <c r="B172" s="19" t="s">
        <v>217</v>
      </c>
      <c r="C172" s="19" t="s">
        <v>202</v>
      </c>
      <c r="D172" s="19"/>
      <c r="E172" s="17" t="n">
        <v>69841</v>
      </c>
      <c r="F172" s="20" t="n">
        <v>1</v>
      </c>
      <c r="G172" s="17" t="n">
        <f aca="false">ROUND(E172*F172,2)</f>
        <v>69841</v>
      </c>
      <c r="H172" s="17" t="n">
        <f aca="false">E172-G172</f>
        <v>0</v>
      </c>
    </row>
    <row r="173" customFormat="false" ht="15" hidden="false" customHeight="false" outlineLevel="0" collapsed="false">
      <c r="A173" s="19" t="s">
        <v>140</v>
      </c>
      <c r="B173" s="19" t="s">
        <v>218</v>
      </c>
      <c r="C173" s="19" t="s">
        <v>202</v>
      </c>
      <c r="D173" s="19"/>
      <c r="E173" s="17" t="n">
        <v>74013</v>
      </c>
      <c r="F173" s="20" t="n">
        <v>1</v>
      </c>
      <c r="G173" s="17" t="n">
        <f aca="false">ROUND(E173*F173,2)</f>
        <v>74013</v>
      </c>
      <c r="H173" s="17" t="n">
        <f aca="false">E173-G173</f>
        <v>0</v>
      </c>
    </row>
    <row r="174" customFormat="false" ht="15" hidden="false" customHeight="false" outlineLevel="0" collapsed="false">
      <c r="A174" s="19" t="s">
        <v>140</v>
      </c>
      <c r="B174" s="19" t="s">
        <v>207</v>
      </c>
      <c r="C174" s="19" t="s">
        <v>202</v>
      </c>
      <c r="D174" s="19"/>
      <c r="E174" s="17" t="n">
        <v>15556</v>
      </c>
      <c r="F174" s="20" t="n">
        <v>1</v>
      </c>
      <c r="G174" s="17" t="n">
        <f aca="false">ROUND(E174*F174,2)</f>
        <v>15556</v>
      </c>
      <c r="H174" s="17" t="n">
        <f aca="false">E174-G174</f>
        <v>0</v>
      </c>
    </row>
    <row r="175" customFormat="false" ht="15" hidden="false" customHeight="false" outlineLevel="0" collapsed="false">
      <c r="A175" s="19" t="s">
        <v>140</v>
      </c>
      <c r="B175" s="19" t="s">
        <v>335</v>
      </c>
      <c r="C175" s="19" t="s">
        <v>209</v>
      </c>
      <c r="D175" s="19" t="s">
        <v>336</v>
      </c>
      <c r="E175" s="17" t="n">
        <v>25450</v>
      </c>
      <c r="F175" s="20" t="n">
        <v>1</v>
      </c>
      <c r="G175" s="17" t="n">
        <f aca="false">ROUND(E175*F175,2)</f>
        <v>25450</v>
      </c>
      <c r="H175" s="17" t="n">
        <f aca="false">E175-G175</f>
        <v>0</v>
      </c>
    </row>
    <row r="176" customFormat="false" ht="15" hidden="false" customHeight="false" outlineLevel="0" collapsed="false">
      <c r="A176" s="19" t="s">
        <v>140</v>
      </c>
      <c r="B176" s="19" t="s">
        <v>337</v>
      </c>
      <c r="C176" s="19" t="s">
        <v>209</v>
      </c>
      <c r="D176" s="19" t="s">
        <v>338</v>
      </c>
      <c r="E176" s="17" t="n">
        <v>26050</v>
      </c>
      <c r="F176" s="20" t="n">
        <v>1</v>
      </c>
      <c r="G176" s="17" t="n">
        <f aca="false">ROUND(E176*F176,2)</f>
        <v>26050</v>
      </c>
      <c r="H176" s="17" t="n">
        <f aca="false">E176-G176</f>
        <v>0</v>
      </c>
    </row>
    <row r="177" customFormat="false" ht="15" hidden="false" customHeight="false" outlineLevel="0" collapsed="false">
      <c r="A177" s="19" t="s">
        <v>140</v>
      </c>
      <c r="B177" s="19" t="s">
        <v>339</v>
      </c>
      <c r="C177" s="19" t="s">
        <v>209</v>
      </c>
      <c r="D177" s="19" t="s">
        <v>340</v>
      </c>
      <c r="E177" s="17" t="n">
        <v>15300</v>
      </c>
      <c r="F177" s="20" t="n">
        <v>1</v>
      </c>
      <c r="G177" s="17" t="n">
        <f aca="false">ROUND(E177*F177,2)</f>
        <v>15300</v>
      </c>
      <c r="H177" s="17" t="n">
        <f aca="false">E177-G177</f>
        <v>0</v>
      </c>
    </row>
    <row r="178" customFormat="false" ht="15" hidden="false" customHeight="false" outlineLevel="0" collapsed="false">
      <c r="A178" s="19" t="s">
        <v>140</v>
      </c>
      <c r="B178" s="19" t="s">
        <v>341</v>
      </c>
      <c r="C178" s="19" t="s">
        <v>209</v>
      </c>
      <c r="D178" s="19" t="s">
        <v>342</v>
      </c>
      <c r="E178" s="17" t="n">
        <v>9500</v>
      </c>
      <c r="F178" s="20" t="n">
        <v>1</v>
      </c>
      <c r="G178" s="17" t="n">
        <f aca="false">ROUND(E178*F178,2)</f>
        <v>9500</v>
      </c>
      <c r="H178" s="17" t="n">
        <f aca="false">E178-G178</f>
        <v>0</v>
      </c>
    </row>
    <row r="179" customFormat="false" ht="15" hidden="false" customHeight="false" outlineLevel="0" collapsed="false">
      <c r="A179" s="19" t="s">
        <v>140</v>
      </c>
      <c r="B179" s="19" t="s">
        <v>343</v>
      </c>
      <c r="C179" s="19" t="s">
        <v>209</v>
      </c>
      <c r="D179" s="19" t="s">
        <v>344</v>
      </c>
      <c r="E179" s="17" t="n">
        <v>13050</v>
      </c>
      <c r="F179" s="20" t="n">
        <v>1</v>
      </c>
      <c r="G179" s="17" t="n">
        <f aca="false">ROUND(E179*F179,2)</f>
        <v>13050</v>
      </c>
      <c r="H179" s="17" t="n">
        <f aca="false">E179-G179</f>
        <v>0</v>
      </c>
    </row>
    <row r="180" customFormat="false" ht="15" hidden="false" customHeight="false" outlineLevel="0" collapsed="false">
      <c r="A180" s="19" t="s">
        <v>142</v>
      </c>
      <c r="B180" s="19" t="s">
        <v>203</v>
      </c>
      <c r="C180" s="19" t="s">
        <v>202</v>
      </c>
      <c r="D180" s="19"/>
      <c r="E180" s="17" t="n">
        <v>87293</v>
      </c>
      <c r="F180" s="20" t="n">
        <v>1</v>
      </c>
      <c r="G180" s="17" t="n">
        <f aca="false">ROUND(E180*F180,2)</f>
        <v>87293</v>
      </c>
      <c r="H180" s="17" t="n">
        <f aca="false">E180-G180</f>
        <v>0</v>
      </c>
    </row>
    <row r="181" customFormat="false" ht="15" hidden="false" customHeight="false" outlineLevel="0" collapsed="false">
      <c r="A181" s="19" t="s">
        <v>142</v>
      </c>
      <c r="B181" s="19" t="s">
        <v>217</v>
      </c>
      <c r="C181" s="19" t="s">
        <v>202</v>
      </c>
      <c r="D181" s="19"/>
      <c r="E181" s="17" t="n">
        <v>67372</v>
      </c>
      <c r="F181" s="20" t="n">
        <v>1</v>
      </c>
      <c r="G181" s="17" t="n">
        <f aca="false">ROUND(E181*F181,2)</f>
        <v>67372</v>
      </c>
      <c r="H181" s="17" t="n">
        <f aca="false">E181-G181</f>
        <v>0</v>
      </c>
    </row>
    <row r="182" customFormat="false" ht="15" hidden="false" customHeight="false" outlineLevel="0" collapsed="false">
      <c r="A182" s="19" t="s">
        <v>142</v>
      </c>
      <c r="B182" s="19" t="s">
        <v>205</v>
      </c>
      <c r="C182" s="19" t="s">
        <v>202</v>
      </c>
      <c r="D182" s="19"/>
      <c r="E182" s="17" t="n">
        <v>57727</v>
      </c>
      <c r="F182" s="20" t="n">
        <v>1</v>
      </c>
      <c r="G182" s="17" t="n">
        <f aca="false">ROUND(E182*F182,2)</f>
        <v>57727</v>
      </c>
      <c r="H182" s="17" t="n">
        <f aca="false">E182-G182</f>
        <v>0</v>
      </c>
    </row>
    <row r="183" customFormat="false" ht="15" hidden="false" customHeight="false" outlineLevel="0" collapsed="false">
      <c r="A183" s="19" t="s">
        <v>142</v>
      </c>
      <c r="B183" s="19" t="s">
        <v>207</v>
      </c>
      <c r="C183" s="19" t="s">
        <v>202</v>
      </c>
      <c r="D183" s="19"/>
      <c r="E183" s="17" t="n">
        <v>10008</v>
      </c>
      <c r="F183" s="20" t="n">
        <v>1</v>
      </c>
      <c r="G183" s="17" t="n">
        <f aca="false">ROUND(E183*F183,2)</f>
        <v>10008</v>
      </c>
      <c r="H183" s="17" t="n">
        <f aca="false">E183-G183</f>
        <v>0</v>
      </c>
    </row>
    <row r="184" customFormat="false" ht="15" hidden="false" customHeight="false" outlineLevel="0" collapsed="false">
      <c r="A184" s="19" t="s">
        <v>144</v>
      </c>
      <c r="B184" s="19" t="s">
        <v>203</v>
      </c>
      <c r="C184" s="19" t="s">
        <v>202</v>
      </c>
      <c r="D184" s="19"/>
      <c r="E184" s="17" t="n">
        <v>39359</v>
      </c>
      <c r="F184" s="20" t="n">
        <v>1</v>
      </c>
      <c r="G184" s="17" t="n">
        <f aca="false">ROUND(E184*F184,2)</f>
        <v>39359</v>
      </c>
      <c r="H184" s="17" t="n">
        <f aca="false">E184-G184</f>
        <v>0</v>
      </c>
    </row>
    <row r="185" customFormat="false" ht="15" hidden="false" customHeight="false" outlineLevel="0" collapsed="false">
      <c r="A185" s="19" t="s">
        <v>144</v>
      </c>
      <c r="B185" s="19" t="s">
        <v>217</v>
      </c>
      <c r="C185" s="19" t="s">
        <v>202</v>
      </c>
      <c r="D185" s="19"/>
      <c r="E185" s="17" t="n">
        <v>39776</v>
      </c>
      <c r="F185" s="20" t="n">
        <v>1</v>
      </c>
      <c r="G185" s="17" t="n">
        <f aca="false">ROUND(E185*F185,2)</f>
        <v>39776</v>
      </c>
      <c r="H185" s="17" t="n">
        <f aca="false">E185-G185</f>
        <v>0</v>
      </c>
    </row>
    <row r="186" customFormat="false" ht="15" hidden="false" customHeight="false" outlineLevel="0" collapsed="false">
      <c r="A186" s="19" t="s">
        <v>144</v>
      </c>
      <c r="B186" s="19" t="s">
        <v>207</v>
      </c>
      <c r="C186" s="19" t="s">
        <v>202</v>
      </c>
      <c r="D186" s="19"/>
      <c r="E186" s="17" t="n">
        <v>4165</v>
      </c>
      <c r="F186" s="20" t="n">
        <v>1</v>
      </c>
      <c r="G186" s="17" t="n">
        <f aca="false">ROUND(E186*F186,2)</f>
        <v>4165</v>
      </c>
      <c r="H186" s="17" t="n">
        <f aca="false">E186-G186</f>
        <v>0</v>
      </c>
    </row>
    <row r="187" customFormat="false" ht="15" hidden="false" customHeight="false" outlineLevel="0" collapsed="false">
      <c r="A187" s="19" t="s">
        <v>147</v>
      </c>
      <c r="B187" s="19" t="s">
        <v>201</v>
      </c>
      <c r="C187" s="19" t="s">
        <v>202</v>
      </c>
      <c r="D187" s="19"/>
      <c r="E187" s="17" t="n">
        <v>55065</v>
      </c>
      <c r="F187" s="20" t="n">
        <v>0.95</v>
      </c>
      <c r="G187" s="17" t="n">
        <f aca="false">ROUND(E187*F187,2)</f>
        <v>52311.75</v>
      </c>
      <c r="H187" s="17" t="n">
        <f aca="false">E187-G187</f>
        <v>2753.25</v>
      </c>
    </row>
    <row r="188" customFormat="false" ht="15" hidden="false" customHeight="false" outlineLevel="0" collapsed="false">
      <c r="A188" s="19" t="s">
        <v>147</v>
      </c>
      <c r="B188" s="19" t="s">
        <v>203</v>
      </c>
      <c r="C188" s="19" t="s">
        <v>202</v>
      </c>
      <c r="D188" s="19"/>
      <c r="E188" s="17" t="n">
        <v>60141</v>
      </c>
      <c r="F188" s="20" t="n">
        <v>0.95</v>
      </c>
      <c r="G188" s="17" t="n">
        <f aca="false">ROUND(E188*F188,2)</f>
        <v>57133.95</v>
      </c>
      <c r="H188" s="17" t="n">
        <f aca="false">E188-G188</f>
        <v>3007.05</v>
      </c>
    </row>
    <row r="189" customFormat="false" ht="15" hidden="false" customHeight="false" outlineLevel="0" collapsed="false">
      <c r="A189" s="19" t="s">
        <v>147</v>
      </c>
      <c r="B189" s="19" t="s">
        <v>218</v>
      </c>
      <c r="C189" s="19" t="s">
        <v>202</v>
      </c>
      <c r="D189" s="19"/>
      <c r="E189" s="17" t="n">
        <v>50415</v>
      </c>
      <c r="F189" s="20" t="n">
        <v>0.95</v>
      </c>
      <c r="G189" s="17" t="n">
        <f aca="false">ROUND(E189*F189,2)</f>
        <v>47894.25</v>
      </c>
      <c r="H189" s="17" t="n">
        <f aca="false">E189-G189</f>
        <v>2520.75</v>
      </c>
    </row>
    <row r="190" customFormat="false" ht="15" hidden="false" customHeight="false" outlineLevel="0" collapsed="false">
      <c r="A190" s="19" t="s">
        <v>147</v>
      </c>
      <c r="B190" s="19" t="s">
        <v>205</v>
      </c>
      <c r="C190" s="19" t="s">
        <v>202</v>
      </c>
      <c r="D190" s="19"/>
      <c r="E190" s="17" t="n">
        <v>78140</v>
      </c>
      <c r="F190" s="20" t="n">
        <v>0.95</v>
      </c>
      <c r="G190" s="17" t="n">
        <f aca="false">ROUND(E190*F190,2)</f>
        <v>74233</v>
      </c>
      <c r="H190" s="17" t="n">
        <f aca="false">E190-G190</f>
        <v>3907</v>
      </c>
    </row>
    <row r="191" customFormat="false" ht="15" hidden="false" customHeight="false" outlineLevel="0" collapsed="false">
      <c r="A191" s="19" t="s">
        <v>147</v>
      </c>
      <c r="B191" s="19" t="s">
        <v>207</v>
      </c>
      <c r="C191" s="19" t="s">
        <v>202</v>
      </c>
      <c r="D191" s="19"/>
      <c r="E191" s="17" t="n">
        <v>7539</v>
      </c>
      <c r="F191" s="20" t="n">
        <v>0</v>
      </c>
      <c r="G191" s="17" t="n">
        <f aca="false">ROUND(E191*F191,2)</f>
        <v>0</v>
      </c>
      <c r="H191" s="17" t="n">
        <f aca="false">E191-G191</f>
        <v>7539</v>
      </c>
    </row>
    <row r="192" customFormat="false" ht="15" hidden="false" customHeight="false" outlineLevel="0" collapsed="false">
      <c r="A192" s="19" t="s">
        <v>147</v>
      </c>
      <c r="B192" s="19" t="s">
        <v>345</v>
      </c>
      <c r="C192" s="19" t="s">
        <v>209</v>
      </c>
      <c r="D192" s="19" t="s">
        <v>346</v>
      </c>
      <c r="E192" s="17" t="n">
        <v>13650</v>
      </c>
      <c r="F192" s="20" t="n">
        <v>1</v>
      </c>
      <c r="G192" s="17" t="n">
        <f aca="false">ROUND(E192*F192,2)</f>
        <v>13650</v>
      </c>
      <c r="H192" s="17" t="n">
        <f aca="false">E192-G192</f>
        <v>0</v>
      </c>
    </row>
    <row r="193" customFormat="false" ht="15" hidden="false" customHeight="false" outlineLevel="0" collapsed="false">
      <c r="A193" s="19" t="s">
        <v>147</v>
      </c>
      <c r="B193" s="19" t="s">
        <v>347</v>
      </c>
      <c r="C193" s="19" t="s">
        <v>209</v>
      </c>
      <c r="D193" s="19" t="s">
        <v>348</v>
      </c>
      <c r="E193" s="17" t="n">
        <v>7100</v>
      </c>
      <c r="F193" s="20" t="n">
        <v>1</v>
      </c>
      <c r="G193" s="17" t="n">
        <f aca="false">ROUND(E193*F193,2)</f>
        <v>7100</v>
      </c>
      <c r="H193" s="17" t="n">
        <f aca="false">E193-G193</f>
        <v>0</v>
      </c>
    </row>
    <row r="194" customFormat="false" ht="15" hidden="false" customHeight="false" outlineLevel="0" collapsed="false">
      <c r="A194" s="19" t="s">
        <v>147</v>
      </c>
      <c r="B194" s="19" t="s">
        <v>349</v>
      </c>
      <c r="C194" s="19" t="s">
        <v>209</v>
      </c>
      <c r="D194" s="19" t="s">
        <v>350</v>
      </c>
      <c r="E194" s="17" t="n">
        <v>3900</v>
      </c>
      <c r="F194" s="20" t="n">
        <v>1</v>
      </c>
      <c r="G194" s="17" t="n">
        <f aca="false">ROUND(E194*F194,2)</f>
        <v>3900</v>
      </c>
      <c r="H194" s="17" t="n">
        <f aca="false">E194-G194</f>
        <v>0</v>
      </c>
    </row>
    <row r="195" customFormat="false" ht="15" hidden="false" customHeight="false" outlineLevel="0" collapsed="false">
      <c r="A195" s="19" t="s">
        <v>149</v>
      </c>
      <c r="B195" s="19" t="s">
        <v>203</v>
      </c>
      <c r="C195" s="19" t="s">
        <v>202</v>
      </c>
      <c r="D195" s="19"/>
      <c r="E195" s="17" t="n">
        <v>51858</v>
      </c>
      <c r="F195" s="20" t="n">
        <v>1</v>
      </c>
      <c r="G195" s="17" t="n">
        <f aca="false">ROUND(E195*F195,2)</f>
        <v>51858</v>
      </c>
      <c r="H195" s="17" t="n">
        <f aca="false">E195-G195</f>
        <v>0</v>
      </c>
    </row>
    <row r="196" customFormat="false" ht="15" hidden="false" customHeight="false" outlineLevel="0" collapsed="false">
      <c r="A196" s="19" t="s">
        <v>149</v>
      </c>
      <c r="B196" s="19" t="s">
        <v>218</v>
      </c>
      <c r="C196" s="19" t="s">
        <v>202</v>
      </c>
      <c r="D196" s="19"/>
      <c r="E196" s="17" t="n">
        <v>63669</v>
      </c>
      <c r="F196" s="20" t="n">
        <v>1</v>
      </c>
      <c r="G196" s="17" t="n">
        <f aca="false">ROUND(E196*F196,2)</f>
        <v>63669</v>
      </c>
      <c r="H196" s="17" t="n">
        <f aca="false">E196-G196</f>
        <v>0</v>
      </c>
    </row>
    <row r="197" customFormat="false" ht="15" hidden="false" customHeight="false" outlineLevel="0" collapsed="false">
      <c r="A197" s="19" t="s">
        <v>149</v>
      </c>
      <c r="B197" s="19" t="s">
        <v>205</v>
      </c>
      <c r="C197" s="19" t="s">
        <v>202</v>
      </c>
      <c r="D197" s="19"/>
      <c r="E197" s="17" t="n">
        <v>54892</v>
      </c>
      <c r="F197" s="20" t="n">
        <v>1</v>
      </c>
      <c r="G197" s="17" t="n">
        <f aca="false">ROUND(E197*F197,2)</f>
        <v>54892</v>
      </c>
      <c r="H197" s="17" t="n">
        <f aca="false">E197-G197</f>
        <v>0</v>
      </c>
    </row>
    <row r="198" customFormat="false" ht="15" hidden="false" customHeight="false" outlineLevel="0" collapsed="false">
      <c r="A198" s="19" t="s">
        <v>149</v>
      </c>
      <c r="B198" s="19" t="s">
        <v>207</v>
      </c>
      <c r="C198" s="19" t="s">
        <v>202</v>
      </c>
      <c r="D198" s="19"/>
      <c r="E198" s="17" t="n">
        <v>6181</v>
      </c>
      <c r="F198" s="20" t="n">
        <v>1</v>
      </c>
      <c r="G198" s="17" t="n">
        <f aca="false">ROUND(E198*F198,2)</f>
        <v>6181</v>
      </c>
      <c r="H198" s="17" t="n">
        <f aca="false">E198-G198</f>
        <v>0</v>
      </c>
    </row>
    <row r="199" customFormat="false" ht="15" hidden="false" customHeight="false" outlineLevel="0" collapsed="false">
      <c r="A199" s="19" t="s">
        <v>149</v>
      </c>
      <c r="B199" s="19" t="s">
        <v>351</v>
      </c>
      <c r="C199" s="19" t="s">
        <v>209</v>
      </c>
      <c r="D199" s="19" t="s">
        <v>352</v>
      </c>
      <c r="E199" s="17" t="n">
        <v>10850</v>
      </c>
      <c r="F199" s="20" t="n">
        <v>1</v>
      </c>
      <c r="G199" s="17" t="n">
        <f aca="false">ROUND(E199*F199,2)</f>
        <v>10850</v>
      </c>
      <c r="H199" s="17" t="n">
        <f aca="false">E199-G199</f>
        <v>0</v>
      </c>
    </row>
    <row r="200" customFormat="false" ht="15" hidden="false" customHeight="false" outlineLevel="0" collapsed="false">
      <c r="A200" s="19" t="s">
        <v>152</v>
      </c>
      <c r="B200" s="19" t="s">
        <v>203</v>
      </c>
      <c r="C200" s="19" t="s">
        <v>202</v>
      </c>
      <c r="D200" s="19"/>
      <c r="E200" s="17" t="n">
        <v>13621</v>
      </c>
      <c r="F200" s="20" t="n">
        <v>1</v>
      </c>
      <c r="G200" s="17" t="n">
        <f aca="false">ROUND(E200*F200,2)</f>
        <v>13621</v>
      </c>
      <c r="H200" s="17" t="n">
        <f aca="false">E200-G200</f>
        <v>0</v>
      </c>
    </row>
    <row r="201" customFormat="false" ht="15" hidden="false" customHeight="false" outlineLevel="0" collapsed="false">
      <c r="A201" s="19" t="s">
        <v>152</v>
      </c>
      <c r="B201" s="19" t="s">
        <v>204</v>
      </c>
      <c r="C201" s="19" t="s">
        <v>202</v>
      </c>
      <c r="D201" s="19"/>
      <c r="E201" s="17" t="n">
        <v>27857</v>
      </c>
      <c r="F201" s="20" t="n">
        <v>1</v>
      </c>
      <c r="G201" s="17" t="n">
        <f aca="false">ROUND(E201*F201,2)</f>
        <v>27857</v>
      </c>
      <c r="H201" s="17" t="n">
        <f aca="false">E201-G201</f>
        <v>0</v>
      </c>
    </row>
    <row r="202" customFormat="false" ht="15" hidden="false" customHeight="false" outlineLevel="0" collapsed="false">
      <c r="A202" s="19" t="s">
        <v>152</v>
      </c>
      <c r="B202" s="19" t="s">
        <v>205</v>
      </c>
      <c r="C202" s="19" t="s">
        <v>202</v>
      </c>
      <c r="D202" s="19"/>
      <c r="E202" s="17" t="n">
        <v>32442</v>
      </c>
      <c r="F202" s="20" t="n">
        <v>1</v>
      </c>
      <c r="G202" s="17" t="n">
        <f aca="false">ROUND(E202*F202,2)</f>
        <v>32442</v>
      </c>
      <c r="H202" s="17" t="n">
        <f aca="false">E202-G202</f>
        <v>0</v>
      </c>
    </row>
    <row r="203" customFormat="false" ht="15" hidden="false" customHeight="false" outlineLevel="0" collapsed="false">
      <c r="A203" s="19" t="s">
        <v>152</v>
      </c>
      <c r="B203" s="19" t="s">
        <v>207</v>
      </c>
      <c r="C203" s="19" t="s">
        <v>202</v>
      </c>
      <c r="D203" s="19"/>
      <c r="E203" s="17" t="n">
        <v>3080</v>
      </c>
      <c r="F203" s="20" t="n">
        <v>1</v>
      </c>
      <c r="G203" s="17" t="n">
        <f aca="false">ROUND(E203*F203,2)</f>
        <v>3080</v>
      </c>
      <c r="H203" s="17" t="n">
        <f aca="false">E203-G203</f>
        <v>0</v>
      </c>
    </row>
    <row r="204" customFormat="false" ht="15" hidden="false" customHeight="false" outlineLevel="0" collapsed="false">
      <c r="A204" s="19" t="s">
        <v>152</v>
      </c>
      <c r="B204" s="19" t="s">
        <v>353</v>
      </c>
      <c r="C204" s="19" t="s">
        <v>209</v>
      </c>
      <c r="D204" s="19" t="s">
        <v>354</v>
      </c>
      <c r="E204" s="17" t="n">
        <v>3600</v>
      </c>
      <c r="F204" s="20" t="n">
        <v>1</v>
      </c>
      <c r="G204" s="17" t="n">
        <f aca="false">ROUND(E204*F204,2)</f>
        <v>3600</v>
      </c>
      <c r="H204" s="17" t="n">
        <f aca="false">E204-G204</f>
        <v>0</v>
      </c>
    </row>
    <row r="205" customFormat="false" ht="15" hidden="false" customHeight="false" outlineLevel="0" collapsed="false">
      <c r="A205" s="19" t="s">
        <v>152</v>
      </c>
      <c r="B205" s="19" t="s">
        <v>355</v>
      </c>
      <c r="C205" s="19" t="s">
        <v>209</v>
      </c>
      <c r="D205" s="19" t="s">
        <v>356</v>
      </c>
      <c r="E205" s="17" t="n">
        <v>4950</v>
      </c>
      <c r="F205" s="20" t="n">
        <v>1</v>
      </c>
      <c r="G205" s="17" t="n">
        <f aca="false">ROUND(E205*F205,2)</f>
        <v>4950</v>
      </c>
      <c r="H205" s="17" t="n">
        <f aca="false">E205-G205</f>
        <v>0</v>
      </c>
    </row>
    <row r="206" customFormat="false" ht="15" hidden="false" customHeight="false" outlineLevel="0" collapsed="false">
      <c r="A206" s="19" t="s">
        <v>154</v>
      </c>
      <c r="B206" s="19" t="s">
        <v>203</v>
      </c>
      <c r="C206" s="19" t="s">
        <v>202</v>
      </c>
      <c r="D206" s="19"/>
      <c r="E206" s="17" t="n">
        <v>78199</v>
      </c>
      <c r="F206" s="20" t="n">
        <v>0.95</v>
      </c>
      <c r="G206" s="17" t="n">
        <f aca="false">ROUND(E206*F206,2)</f>
        <v>74289.05</v>
      </c>
      <c r="H206" s="17" t="n">
        <f aca="false">E206-G206</f>
        <v>3909.95</v>
      </c>
    </row>
    <row r="207" customFormat="false" ht="15" hidden="false" customHeight="false" outlineLevel="0" collapsed="false">
      <c r="A207" s="19" t="s">
        <v>154</v>
      </c>
      <c r="B207" s="19" t="s">
        <v>204</v>
      </c>
      <c r="C207" s="19" t="s">
        <v>202</v>
      </c>
      <c r="D207" s="19"/>
      <c r="E207" s="17" t="n">
        <v>53912</v>
      </c>
      <c r="F207" s="20" t="n">
        <v>0.95</v>
      </c>
      <c r="G207" s="17" t="n">
        <f aca="false">ROUND(E207*F207,2)</f>
        <v>51216.4</v>
      </c>
      <c r="H207" s="17" t="n">
        <f aca="false">E207-G207</f>
        <v>2695.6</v>
      </c>
    </row>
    <row r="208" customFormat="false" ht="15" hidden="false" customHeight="false" outlineLevel="0" collapsed="false">
      <c r="A208" s="19" t="s">
        <v>154</v>
      </c>
      <c r="B208" s="19" t="s">
        <v>217</v>
      </c>
      <c r="C208" s="19" t="s">
        <v>202</v>
      </c>
      <c r="D208" s="19"/>
      <c r="E208" s="17" t="n">
        <v>52446</v>
      </c>
      <c r="F208" s="20" t="n">
        <v>0.95</v>
      </c>
      <c r="G208" s="17" t="n">
        <f aca="false">ROUND(E208*F208,2)</f>
        <v>49823.7</v>
      </c>
      <c r="H208" s="17" t="n">
        <f aca="false">E208-G208</f>
        <v>2622.3</v>
      </c>
    </row>
    <row r="209" customFormat="false" ht="15" hidden="false" customHeight="false" outlineLevel="0" collapsed="false">
      <c r="A209" s="19" t="s">
        <v>154</v>
      </c>
      <c r="B209" s="19" t="s">
        <v>205</v>
      </c>
      <c r="C209" s="19" t="s">
        <v>202</v>
      </c>
      <c r="D209" s="19"/>
      <c r="E209" s="17" t="n">
        <v>59923</v>
      </c>
      <c r="F209" s="20" t="n">
        <v>0.95</v>
      </c>
      <c r="G209" s="17" t="n">
        <f aca="false">ROUND(E209*F209,2)</f>
        <v>56926.85</v>
      </c>
      <c r="H209" s="17" t="n">
        <f aca="false">E209-G209</f>
        <v>2996.15</v>
      </c>
    </row>
    <row r="210" customFormat="false" ht="15" hidden="false" customHeight="false" outlineLevel="0" collapsed="false">
      <c r="A210" s="19" t="s">
        <v>154</v>
      </c>
      <c r="B210" s="19" t="s">
        <v>207</v>
      </c>
      <c r="C210" s="19" t="s">
        <v>202</v>
      </c>
      <c r="D210" s="19"/>
      <c r="E210" s="17" t="n">
        <v>11520</v>
      </c>
      <c r="F210" s="20" t="n">
        <v>0</v>
      </c>
      <c r="G210" s="17" t="n">
        <f aca="false">ROUND(E210*F210,2)</f>
        <v>0</v>
      </c>
      <c r="H210" s="17" t="n">
        <f aca="false">E210-G210</f>
        <v>11520</v>
      </c>
    </row>
    <row r="211" customFormat="false" ht="15" hidden="false" customHeight="false" outlineLevel="0" collapsed="false">
      <c r="A211" s="19" t="s">
        <v>156</v>
      </c>
      <c r="B211" s="19" t="s">
        <v>203</v>
      </c>
      <c r="C211" s="19" t="s">
        <v>202</v>
      </c>
      <c r="D211" s="19"/>
      <c r="E211" s="17" t="n">
        <v>36891</v>
      </c>
      <c r="F211" s="20" t="n">
        <v>1</v>
      </c>
      <c r="G211" s="17" t="n">
        <f aca="false">ROUND(E211*F211,2)</f>
        <v>36891</v>
      </c>
      <c r="H211" s="17" t="n">
        <f aca="false">E211-G211</f>
        <v>0</v>
      </c>
    </row>
    <row r="212" customFormat="false" ht="15" hidden="false" customHeight="false" outlineLevel="0" collapsed="false">
      <c r="A212" s="19" t="s">
        <v>156</v>
      </c>
      <c r="B212" s="19" t="s">
        <v>217</v>
      </c>
      <c r="C212" s="19" t="s">
        <v>202</v>
      </c>
      <c r="D212" s="19"/>
      <c r="E212" s="17" t="n">
        <v>34168</v>
      </c>
      <c r="F212" s="20" t="n">
        <v>1</v>
      </c>
      <c r="G212" s="17" t="n">
        <f aca="false">ROUND(E212*F212,2)</f>
        <v>34168</v>
      </c>
      <c r="H212" s="17" t="n">
        <f aca="false">E212-G212</f>
        <v>0</v>
      </c>
    </row>
    <row r="213" customFormat="false" ht="15" hidden="false" customHeight="false" outlineLevel="0" collapsed="false">
      <c r="A213" s="19" t="s">
        <v>156</v>
      </c>
      <c r="B213" s="19" t="s">
        <v>206</v>
      </c>
      <c r="C213" s="19" t="s">
        <v>202</v>
      </c>
      <c r="D213" s="19"/>
      <c r="E213" s="17" t="n">
        <v>29926</v>
      </c>
      <c r="F213" s="20" t="n">
        <v>1</v>
      </c>
      <c r="G213" s="17" t="n">
        <f aca="false">ROUND(E213*F213,2)</f>
        <v>29926</v>
      </c>
      <c r="H213" s="17" t="n">
        <f aca="false">E213-G213</f>
        <v>0</v>
      </c>
    </row>
    <row r="214" customFormat="false" ht="15" hidden="false" customHeight="false" outlineLevel="0" collapsed="false">
      <c r="A214" s="19" t="s">
        <v>156</v>
      </c>
      <c r="B214" s="19" t="s">
        <v>207</v>
      </c>
      <c r="C214" s="19" t="s">
        <v>202</v>
      </c>
      <c r="D214" s="19"/>
      <c r="E214" s="17" t="n">
        <v>5315</v>
      </c>
      <c r="F214" s="20" t="n">
        <v>1</v>
      </c>
      <c r="G214" s="17" t="n">
        <f aca="false">ROUND(E214*F214,2)</f>
        <v>5315</v>
      </c>
      <c r="H214" s="17" t="n">
        <f aca="false">E214-G214</f>
        <v>0</v>
      </c>
    </row>
    <row r="215" customFormat="false" ht="15" hidden="false" customHeight="false" outlineLevel="0" collapsed="false">
      <c r="A215" s="19" t="s">
        <v>159</v>
      </c>
      <c r="B215" s="19" t="s">
        <v>203</v>
      </c>
      <c r="C215" s="19" t="s">
        <v>202</v>
      </c>
      <c r="D215" s="19"/>
      <c r="E215" s="17" t="n">
        <v>65960</v>
      </c>
      <c r="F215" s="20" t="n">
        <v>0.95</v>
      </c>
      <c r="G215" s="17" t="n">
        <f aca="false">ROUND(E215*F215,2)</f>
        <v>62662</v>
      </c>
      <c r="H215" s="17" t="n">
        <f aca="false">E215-G215</f>
        <v>3298</v>
      </c>
    </row>
    <row r="216" customFormat="false" ht="15" hidden="false" customHeight="false" outlineLevel="0" collapsed="false">
      <c r="A216" s="19" t="s">
        <v>159</v>
      </c>
      <c r="B216" s="19" t="s">
        <v>217</v>
      </c>
      <c r="C216" s="19" t="s">
        <v>202</v>
      </c>
      <c r="D216" s="19"/>
      <c r="E216" s="17" t="n">
        <v>97780</v>
      </c>
      <c r="F216" s="20" t="n">
        <v>0.95</v>
      </c>
      <c r="G216" s="17" t="n">
        <f aca="false">ROUND(E216*F216,2)</f>
        <v>92891</v>
      </c>
      <c r="H216" s="17" t="n">
        <f aca="false">E216-G216</f>
        <v>4889</v>
      </c>
    </row>
    <row r="217" customFormat="false" ht="15" hidden="false" customHeight="false" outlineLevel="0" collapsed="false">
      <c r="A217" s="19" t="s">
        <v>159</v>
      </c>
      <c r="B217" s="19" t="s">
        <v>218</v>
      </c>
      <c r="C217" s="19" t="s">
        <v>202</v>
      </c>
      <c r="D217" s="19"/>
      <c r="E217" s="17" t="n">
        <v>121343</v>
      </c>
      <c r="F217" s="20" t="n">
        <v>0.95</v>
      </c>
      <c r="G217" s="17" t="n">
        <f aca="false">ROUND(E217*F217,2)</f>
        <v>115275.85</v>
      </c>
      <c r="H217" s="17" t="n">
        <f aca="false">E217-G217</f>
        <v>6067.14999999999</v>
      </c>
    </row>
    <row r="218" customFormat="false" ht="15" hidden="false" customHeight="false" outlineLevel="0" collapsed="false">
      <c r="A218" s="19" t="s">
        <v>159</v>
      </c>
      <c r="B218" s="19" t="s">
        <v>207</v>
      </c>
      <c r="C218" s="19" t="s">
        <v>202</v>
      </c>
      <c r="D218" s="19"/>
      <c r="E218" s="17" t="n">
        <v>8817</v>
      </c>
      <c r="F218" s="20" t="n">
        <v>0.7</v>
      </c>
      <c r="G218" s="17" t="n">
        <f aca="false">ROUND(E218*F218,2)</f>
        <v>6171.9</v>
      </c>
      <c r="H218" s="17" t="n">
        <f aca="false">E218-G218</f>
        <v>2645.1</v>
      </c>
    </row>
    <row r="219" customFormat="false" ht="15" hidden="false" customHeight="false" outlineLevel="0" collapsed="false">
      <c r="A219" s="19" t="s">
        <v>159</v>
      </c>
      <c r="B219" s="19" t="s">
        <v>357</v>
      </c>
      <c r="C219" s="19" t="s">
        <v>209</v>
      </c>
      <c r="D219" s="19" t="s">
        <v>358</v>
      </c>
      <c r="E219" s="17" t="n">
        <v>15000</v>
      </c>
      <c r="F219" s="20" t="n">
        <v>1</v>
      </c>
      <c r="G219" s="17" t="n">
        <f aca="false">ROUND(E219*F219,2)</f>
        <v>15000</v>
      </c>
      <c r="H219" s="17" t="n">
        <f aca="false">E219-G219</f>
        <v>0</v>
      </c>
    </row>
    <row r="220" customFormat="false" ht="15" hidden="false" customHeight="false" outlineLevel="0" collapsed="false">
      <c r="A220" s="19" t="s">
        <v>159</v>
      </c>
      <c r="B220" s="19" t="s">
        <v>359</v>
      </c>
      <c r="C220" s="19" t="s">
        <v>209</v>
      </c>
      <c r="D220" s="19" t="s">
        <v>360</v>
      </c>
      <c r="E220" s="17" t="n">
        <v>10800</v>
      </c>
      <c r="F220" s="20" t="n">
        <v>1</v>
      </c>
      <c r="G220" s="17" t="n">
        <f aca="false">ROUND(E220*F220,2)</f>
        <v>10800</v>
      </c>
      <c r="H220" s="17" t="n">
        <f aca="false">E220-G220</f>
        <v>0</v>
      </c>
    </row>
    <row r="221" customFormat="false" ht="15" hidden="false" customHeight="false" outlineLevel="0" collapsed="false">
      <c r="A221" s="19" t="s">
        <v>159</v>
      </c>
      <c r="B221" s="19" t="s">
        <v>361</v>
      </c>
      <c r="C221" s="19" t="s">
        <v>209</v>
      </c>
      <c r="D221" s="19" t="s">
        <v>362</v>
      </c>
      <c r="E221" s="17" t="n">
        <v>8200</v>
      </c>
      <c r="F221" s="20" t="n">
        <v>1</v>
      </c>
      <c r="G221" s="17" t="n">
        <f aca="false">ROUND(E221*F221,2)</f>
        <v>8200</v>
      </c>
      <c r="H221" s="17" t="n">
        <f aca="false">E221-G221</f>
        <v>0</v>
      </c>
    </row>
    <row r="222" customFormat="false" ht="15" hidden="false" customHeight="false" outlineLevel="0" collapsed="false">
      <c r="A222" s="19" t="s">
        <v>161</v>
      </c>
      <c r="B222" s="19" t="s">
        <v>203</v>
      </c>
      <c r="C222" s="19" t="s">
        <v>202</v>
      </c>
      <c r="D222" s="19"/>
      <c r="E222" s="17" t="n">
        <v>46711</v>
      </c>
      <c r="F222" s="20" t="n">
        <v>0.95</v>
      </c>
      <c r="G222" s="17" t="n">
        <f aca="false">ROUND(E222*F222,2)</f>
        <v>44375.45</v>
      </c>
      <c r="H222" s="17" t="n">
        <f aca="false">E222-G222</f>
        <v>2335.55</v>
      </c>
    </row>
    <row r="223" customFormat="false" ht="15" hidden="false" customHeight="false" outlineLevel="0" collapsed="false">
      <c r="A223" s="19" t="s">
        <v>161</v>
      </c>
      <c r="B223" s="19" t="s">
        <v>204</v>
      </c>
      <c r="C223" s="19" t="s">
        <v>202</v>
      </c>
      <c r="D223" s="19"/>
      <c r="E223" s="17" t="n">
        <v>45833</v>
      </c>
      <c r="F223" s="20" t="n">
        <v>0.95</v>
      </c>
      <c r="G223" s="17" t="n">
        <f aca="false">ROUND(E223*F223,2)</f>
        <v>43541.35</v>
      </c>
      <c r="H223" s="17" t="n">
        <f aca="false">E223-G223</f>
        <v>2291.65</v>
      </c>
    </row>
    <row r="224" customFormat="false" ht="15" hidden="false" customHeight="false" outlineLevel="0" collapsed="false">
      <c r="A224" s="19" t="s">
        <v>161</v>
      </c>
      <c r="B224" s="19" t="s">
        <v>207</v>
      </c>
      <c r="C224" s="19" t="s">
        <v>202</v>
      </c>
      <c r="D224" s="19"/>
      <c r="E224" s="17" t="n">
        <v>3356</v>
      </c>
      <c r="F224" s="20" t="n">
        <v>0.25</v>
      </c>
      <c r="G224" s="17" t="n">
        <f aca="false">ROUND(E224*F224,2)</f>
        <v>839</v>
      </c>
      <c r="H224" s="17" t="n">
        <f aca="false">E224-G224</f>
        <v>2517</v>
      </c>
    </row>
    <row r="225" customFormat="false" ht="15" hidden="false" customHeight="false" outlineLevel="0" collapsed="false">
      <c r="A225" s="19" t="s">
        <v>161</v>
      </c>
      <c r="B225" s="19" t="s">
        <v>363</v>
      </c>
      <c r="C225" s="19" t="s">
        <v>209</v>
      </c>
      <c r="D225" s="19" t="s">
        <v>364</v>
      </c>
      <c r="E225" s="17" t="n">
        <v>4950</v>
      </c>
      <c r="F225" s="20" t="n">
        <v>1</v>
      </c>
      <c r="G225" s="17" t="n">
        <f aca="false">ROUND(E225*F225,2)</f>
        <v>4950</v>
      </c>
      <c r="H225" s="17" t="n">
        <f aca="false">E225-G225</f>
        <v>0</v>
      </c>
    </row>
    <row r="226" customFormat="false" ht="15" hidden="false" customHeight="false" outlineLevel="0" collapsed="false">
      <c r="A226" s="19" t="s">
        <v>163</v>
      </c>
      <c r="B226" s="19" t="s">
        <v>203</v>
      </c>
      <c r="C226" s="19" t="s">
        <v>202</v>
      </c>
      <c r="D226" s="19"/>
      <c r="E226" s="17" t="n">
        <v>131163</v>
      </c>
      <c r="F226" s="20" t="n">
        <v>1</v>
      </c>
      <c r="G226" s="17" t="n">
        <f aca="false">ROUND(E226*F226,2)</f>
        <v>131163</v>
      </c>
      <c r="H226" s="17" t="n">
        <f aca="false">E226-G226</f>
        <v>0</v>
      </c>
    </row>
    <row r="227" customFormat="false" ht="15" hidden="false" customHeight="false" outlineLevel="0" collapsed="false">
      <c r="A227" s="19" t="s">
        <v>163</v>
      </c>
      <c r="B227" s="19" t="s">
        <v>204</v>
      </c>
      <c r="C227" s="19" t="s">
        <v>202</v>
      </c>
      <c r="D227" s="19"/>
      <c r="E227" s="17" t="n">
        <v>112389</v>
      </c>
      <c r="F227" s="20" t="n">
        <v>1</v>
      </c>
      <c r="G227" s="17" t="n">
        <f aca="false">ROUND(E227*F227,2)</f>
        <v>112389</v>
      </c>
      <c r="H227" s="17" t="n">
        <f aca="false">E227-G227</f>
        <v>0</v>
      </c>
    </row>
    <row r="228" customFormat="false" ht="15" hidden="false" customHeight="false" outlineLevel="0" collapsed="false">
      <c r="A228" s="19" t="s">
        <v>163</v>
      </c>
      <c r="B228" s="19" t="s">
        <v>207</v>
      </c>
      <c r="C228" s="19" t="s">
        <v>202</v>
      </c>
      <c r="D228" s="19"/>
      <c r="E228" s="17" t="n">
        <v>10148</v>
      </c>
      <c r="F228" s="20" t="n">
        <v>1</v>
      </c>
      <c r="G228" s="17" t="n">
        <f aca="false">ROUND(E228*F228,2)</f>
        <v>10148</v>
      </c>
      <c r="H228" s="17" t="n">
        <f aca="false">E228-G228</f>
        <v>0</v>
      </c>
    </row>
    <row r="229" customFormat="false" ht="15" hidden="false" customHeight="false" outlineLevel="0" collapsed="false">
      <c r="A229" s="19" t="s">
        <v>163</v>
      </c>
      <c r="B229" s="19" t="s">
        <v>365</v>
      </c>
      <c r="C229" s="19" t="s">
        <v>209</v>
      </c>
      <c r="D229" s="19" t="s">
        <v>366</v>
      </c>
      <c r="E229" s="17" t="n">
        <v>5700</v>
      </c>
      <c r="F229" s="20" t="n">
        <v>1</v>
      </c>
      <c r="G229" s="17" t="n">
        <f aca="false">ROUND(E229*F229,2)</f>
        <v>5700</v>
      </c>
      <c r="H229" s="17" t="n">
        <f aca="false">E229-G229</f>
        <v>0</v>
      </c>
    </row>
    <row r="230" customFormat="false" ht="15" hidden="false" customHeight="false" outlineLevel="0" collapsed="false">
      <c r="A230" s="19" t="s">
        <v>163</v>
      </c>
      <c r="B230" s="19" t="s">
        <v>367</v>
      </c>
      <c r="C230" s="19" t="s">
        <v>209</v>
      </c>
      <c r="D230" s="19" t="s">
        <v>368</v>
      </c>
      <c r="E230" s="17" t="n">
        <v>6600</v>
      </c>
      <c r="F230" s="20" t="n">
        <v>1</v>
      </c>
      <c r="G230" s="17" t="n">
        <f aca="false">ROUND(E230*F230,2)</f>
        <v>6600</v>
      </c>
      <c r="H230" s="17" t="n">
        <f aca="false">E230-G230</f>
        <v>0</v>
      </c>
    </row>
    <row r="231" customFormat="false" ht="15" hidden="false" customHeight="false" outlineLevel="0" collapsed="false">
      <c r="A231" s="19" t="s">
        <v>165</v>
      </c>
      <c r="B231" s="19" t="s">
        <v>203</v>
      </c>
      <c r="C231" s="19" t="s">
        <v>202</v>
      </c>
      <c r="D231" s="19"/>
      <c r="E231" s="17" t="n">
        <v>70302</v>
      </c>
      <c r="F231" s="20" t="n">
        <v>1</v>
      </c>
      <c r="G231" s="17" t="n">
        <f aca="false">ROUND(E231*F231,2)</f>
        <v>70302</v>
      </c>
      <c r="H231" s="17" t="n">
        <f aca="false">E231-G231</f>
        <v>0</v>
      </c>
    </row>
    <row r="232" customFormat="false" ht="15" hidden="false" customHeight="false" outlineLevel="0" collapsed="false">
      <c r="A232" s="19" t="s">
        <v>165</v>
      </c>
      <c r="B232" s="19" t="s">
        <v>205</v>
      </c>
      <c r="C232" s="19" t="s">
        <v>202</v>
      </c>
      <c r="D232" s="19"/>
      <c r="E232" s="17" t="n">
        <v>46304</v>
      </c>
      <c r="F232" s="20" t="n">
        <v>1</v>
      </c>
      <c r="G232" s="17" t="n">
        <f aca="false">ROUND(E232*F232,2)</f>
        <v>46304</v>
      </c>
      <c r="H232" s="17" t="n">
        <f aca="false">E232-G232</f>
        <v>0</v>
      </c>
    </row>
    <row r="233" customFormat="false" ht="15" hidden="false" customHeight="false" outlineLevel="0" collapsed="false">
      <c r="A233" s="19" t="s">
        <v>165</v>
      </c>
      <c r="B233" s="19" t="s">
        <v>207</v>
      </c>
      <c r="C233" s="19" t="s">
        <v>202</v>
      </c>
      <c r="D233" s="19"/>
      <c r="E233" s="17" t="n">
        <v>5494</v>
      </c>
      <c r="F233" s="20" t="n">
        <v>1</v>
      </c>
      <c r="G233" s="17" t="n">
        <f aca="false">ROUND(E233*F233,2)</f>
        <v>5494</v>
      </c>
      <c r="H233" s="17" t="n">
        <f aca="false">E233-G233</f>
        <v>0</v>
      </c>
    </row>
    <row r="234" customFormat="false" ht="15" hidden="false" customHeight="false" outlineLevel="0" collapsed="false">
      <c r="A234" s="19" t="s">
        <v>165</v>
      </c>
      <c r="B234" s="19" t="s">
        <v>369</v>
      </c>
      <c r="C234" s="19" t="s">
        <v>209</v>
      </c>
      <c r="D234" s="19" t="s">
        <v>370</v>
      </c>
      <c r="E234" s="17" t="n">
        <v>8250</v>
      </c>
      <c r="F234" s="20" t="n">
        <v>1</v>
      </c>
      <c r="G234" s="17" t="n">
        <f aca="false">ROUND(E234*F234,2)</f>
        <v>8250</v>
      </c>
      <c r="H234" s="17" t="n">
        <f aca="false">E234-G234</f>
        <v>0</v>
      </c>
    </row>
    <row r="235" customFormat="false" ht="15" hidden="false" customHeight="false" outlineLevel="0" collapsed="false">
      <c r="A235" s="19" t="s">
        <v>165</v>
      </c>
      <c r="B235" s="19" t="s">
        <v>371</v>
      </c>
      <c r="C235" s="19" t="s">
        <v>209</v>
      </c>
      <c r="D235" s="19" t="s">
        <v>372</v>
      </c>
      <c r="E235" s="17" t="n">
        <v>5650</v>
      </c>
      <c r="F235" s="20" t="n">
        <v>1</v>
      </c>
      <c r="G235" s="17" t="n">
        <f aca="false">ROUND(E235*F235,2)</f>
        <v>5650</v>
      </c>
      <c r="H235" s="17" t="n">
        <f aca="false">E235-G235</f>
        <v>0</v>
      </c>
    </row>
    <row r="236" customFormat="false" ht="15" hidden="false" customHeight="false" outlineLevel="0" collapsed="false">
      <c r="A236" s="19" t="s">
        <v>165</v>
      </c>
      <c r="B236" s="19" t="s">
        <v>373</v>
      </c>
      <c r="C236" s="19" t="s">
        <v>209</v>
      </c>
      <c r="D236" s="19" t="s">
        <v>374</v>
      </c>
      <c r="E236" s="17" t="n">
        <v>2550</v>
      </c>
      <c r="F236" s="20" t="n">
        <v>1</v>
      </c>
      <c r="G236" s="17" t="n">
        <f aca="false">ROUND(E236*F236,2)</f>
        <v>2550</v>
      </c>
      <c r="H236" s="17" t="n">
        <f aca="false">E236-G236</f>
        <v>0</v>
      </c>
    </row>
    <row r="237" customFormat="false" ht="15" hidden="false" customHeight="false" outlineLevel="0" collapsed="false">
      <c r="A237" s="19" t="s">
        <v>167</v>
      </c>
      <c r="B237" s="19" t="s">
        <v>201</v>
      </c>
      <c r="C237" s="19" t="s">
        <v>202</v>
      </c>
      <c r="D237" s="19"/>
      <c r="E237" s="17" t="n">
        <v>66674</v>
      </c>
      <c r="F237" s="20" t="n">
        <v>0.95</v>
      </c>
      <c r="G237" s="17" t="n">
        <f aca="false">ROUND(E237*F237,2)</f>
        <v>63340.3</v>
      </c>
      <c r="H237" s="17" t="n">
        <f aca="false">E237-G237</f>
        <v>3333.7</v>
      </c>
    </row>
    <row r="238" customFormat="false" ht="15" hidden="false" customHeight="false" outlineLevel="0" collapsed="false">
      <c r="A238" s="19" t="s">
        <v>167</v>
      </c>
      <c r="B238" s="19" t="s">
        <v>204</v>
      </c>
      <c r="C238" s="19" t="s">
        <v>202</v>
      </c>
      <c r="D238" s="19"/>
      <c r="E238" s="17" t="n">
        <v>65213</v>
      </c>
      <c r="F238" s="20" t="n">
        <v>0.95</v>
      </c>
      <c r="G238" s="17" t="n">
        <f aca="false">ROUND(E238*F238,2)</f>
        <v>61952.35</v>
      </c>
      <c r="H238" s="17" t="n">
        <f aca="false">E238-G238</f>
        <v>3260.65</v>
      </c>
    </row>
    <row r="239" customFormat="false" ht="15" hidden="false" customHeight="false" outlineLevel="0" collapsed="false">
      <c r="A239" s="19" t="s">
        <v>167</v>
      </c>
      <c r="B239" s="19" t="s">
        <v>217</v>
      </c>
      <c r="C239" s="19" t="s">
        <v>202</v>
      </c>
      <c r="D239" s="19"/>
      <c r="E239" s="17" t="n">
        <v>74772</v>
      </c>
      <c r="F239" s="20" t="n">
        <v>0.95</v>
      </c>
      <c r="G239" s="17" t="n">
        <f aca="false">ROUND(E239*F239,2)</f>
        <v>71033.4</v>
      </c>
      <c r="H239" s="17" t="n">
        <f aca="false">E239-G239</f>
        <v>3738.60000000001</v>
      </c>
    </row>
    <row r="240" customFormat="false" ht="15" hidden="false" customHeight="false" outlineLevel="0" collapsed="false">
      <c r="A240" s="19" t="s">
        <v>167</v>
      </c>
      <c r="B240" s="19" t="s">
        <v>218</v>
      </c>
      <c r="C240" s="19" t="s">
        <v>202</v>
      </c>
      <c r="D240" s="19"/>
      <c r="E240" s="17" t="n">
        <v>75250</v>
      </c>
      <c r="F240" s="20" t="n">
        <v>0.95</v>
      </c>
      <c r="G240" s="17" t="n">
        <f aca="false">ROUND(E240*F240,2)</f>
        <v>71487.5</v>
      </c>
      <c r="H240" s="17" t="n">
        <f aca="false">E240-G240</f>
        <v>3762.5</v>
      </c>
    </row>
    <row r="241" customFormat="false" ht="15" hidden="false" customHeight="false" outlineLevel="0" collapsed="false">
      <c r="A241" s="19" t="s">
        <v>167</v>
      </c>
      <c r="B241" s="19" t="s">
        <v>205</v>
      </c>
      <c r="C241" s="19" t="s">
        <v>202</v>
      </c>
      <c r="D241" s="19"/>
      <c r="E241" s="17" t="n">
        <v>66549</v>
      </c>
      <c r="F241" s="20" t="n">
        <v>0.95</v>
      </c>
      <c r="G241" s="17" t="n">
        <f aca="false">ROUND(E241*F241,2)</f>
        <v>63221.55</v>
      </c>
      <c r="H241" s="17" t="n">
        <f aca="false">E241-G241</f>
        <v>3327.45</v>
      </c>
    </row>
    <row r="242" customFormat="false" ht="15" hidden="false" customHeight="false" outlineLevel="0" collapsed="false">
      <c r="A242" s="19" t="s">
        <v>167</v>
      </c>
      <c r="B242" s="19" t="s">
        <v>206</v>
      </c>
      <c r="C242" s="19" t="s">
        <v>202</v>
      </c>
      <c r="D242" s="19"/>
      <c r="E242" s="17" t="n">
        <v>65172</v>
      </c>
      <c r="F242" s="20" t="n">
        <v>0.95</v>
      </c>
      <c r="G242" s="17" t="n">
        <f aca="false">ROUND(E242*F242,2)</f>
        <v>61913.4</v>
      </c>
      <c r="H242" s="17" t="n">
        <f aca="false">E242-G242</f>
        <v>3258.6</v>
      </c>
    </row>
    <row r="243" customFormat="false" ht="15" hidden="false" customHeight="false" outlineLevel="0" collapsed="false">
      <c r="A243" s="19" t="s">
        <v>167</v>
      </c>
      <c r="B243" s="19" t="s">
        <v>207</v>
      </c>
      <c r="C243" s="19" t="s">
        <v>202</v>
      </c>
      <c r="D243" s="19"/>
      <c r="E243" s="17" t="n">
        <v>21770</v>
      </c>
      <c r="F243" s="20" t="n">
        <v>0</v>
      </c>
      <c r="G243" s="17" t="n">
        <f aca="false">ROUND(E243*F243,2)</f>
        <v>0</v>
      </c>
      <c r="H243" s="17" t="n">
        <f aca="false">E243-G243</f>
        <v>21770</v>
      </c>
    </row>
    <row r="244" customFormat="false" ht="15" hidden="false" customHeight="false" outlineLevel="0" collapsed="false">
      <c r="A244" s="19" t="s">
        <v>167</v>
      </c>
      <c r="B244" s="19" t="s">
        <v>375</v>
      </c>
      <c r="C244" s="19" t="s">
        <v>209</v>
      </c>
      <c r="D244" s="19" t="s">
        <v>376</v>
      </c>
      <c r="E244" s="17" t="n">
        <v>25200</v>
      </c>
      <c r="F244" s="20" t="n">
        <v>1</v>
      </c>
      <c r="G244" s="17" t="n">
        <f aca="false">ROUND(E244*F244,2)</f>
        <v>25200</v>
      </c>
      <c r="H244" s="17" t="n">
        <f aca="false">E244-G244</f>
        <v>0</v>
      </c>
    </row>
    <row r="245" customFormat="false" ht="15" hidden="false" customHeight="false" outlineLevel="0" collapsed="false">
      <c r="A245" s="19" t="s">
        <v>167</v>
      </c>
      <c r="B245" s="19" t="s">
        <v>377</v>
      </c>
      <c r="C245" s="19" t="s">
        <v>209</v>
      </c>
      <c r="D245" s="19" t="s">
        <v>378</v>
      </c>
      <c r="E245" s="17" t="n">
        <v>11250</v>
      </c>
      <c r="F245" s="20" t="n">
        <v>1</v>
      </c>
      <c r="G245" s="17" t="n">
        <f aca="false">ROUND(E245*F245,2)</f>
        <v>11250</v>
      </c>
      <c r="H245" s="17" t="n">
        <f aca="false">E245-G245</f>
        <v>0</v>
      </c>
    </row>
    <row r="246" customFormat="false" ht="15" hidden="false" customHeight="false" outlineLevel="0" collapsed="false">
      <c r="A246" s="19" t="s">
        <v>169</v>
      </c>
      <c r="B246" s="19" t="s">
        <v>201</v>
      </c>
      <c r="C246" s="19" t="s">
        <v>202</v>
      </c>
      <c r="D246" s="19"/>
      <c r="E246" s="17" t="n">
        <v>111692</v>
      </c>
      <c r="F246" s="20" t="n">
        <v>0.95</v>
      </c>
      <c r="G246" s="17" t="n">
        <f aca="false">ROUND(E246*F246,2)</f>
        <v>106107.4</v>
      </c>
      <c r="H246" s="17" t="n">
        <f aca="false">E246-G246</f>
        <v>5584.60000000001</v>
      </c>
    </row>
    <row r="247" customFormat="false" ht="15" hidden="false" customHeight="false" outlineLevel="0" collapsed="false">
      <c r="A247" s="19" t="s">
        <v>169</v>
      </c>
      <c r="B247" s="19" t="s">
        <v>203</v>
      </c>
      <c r="C247" s="19" t="s">
        <v>202</v>
      </c>
      <c r="D247" s="19"/>
      <c r="E247" s="17" t="n">
        <v>199143</v>
      </c>
      <c r="F247" s="20" t="n">
        <v>0.95</v>
      </c>
      <c r="G247" s="17" t="n">
        <f aca="false">ROUND(E247*F247,2)</f>
        <v>189185.85</v>
      </c>
      <c r="H247" s="17" t="n">
        <f aca="false">E247-G247</f>
        <v>9957.14999999999</v>
      </c>
    </row>
    <row r="248" customFormat="false" ht="15" hidden="false" customHeight="false" outlineLevel="0" collapsed="false">
      <c r="A248" s="19" t="s">
        <v>169</v>
      </c>
      <c r="B248" s="19" t="s">
        <v>217</v>
      </c>
      <c r="C248" s="19" t="s">
        <v>202</v>
      </c>
      <c r="D248" s="19"/>
      <c r="E248" s="17" t="n">
        <v>149254</v>
      </c>
      <c r="F248" s="20" t="n">
        <v>0.95</v>
      </c>
      <c r="G248" s="17" t="n">
        <f aca="false">ROUND(E248*F248,2)</f>
        <v>141791.3</v>
      </c>
      <c r="H248" s="17" t="n">
        <f aca="false">E248-G248</f>
        <v>7462.70000000001</v>
      </c>
    </row>
    <row r="249" customFormat="false" ht="15" hidden="false" customHeight="false" outlineLevel="0" collapsed="false">
      <c r="A249" s="19" t="s">
        <v>169</v>
      </c>
      <c r="B249" s="19" t="s">
        <v>218</v>
      </c>
      <c r="C249" s="19" t="s">
        <v>202</v>
      </c>
      <c r="D249" s="19"/>
      <c r="E249" s="17" t="n">
        <v>145202</v>
      </c>
      <c r="F249" s="20" t="n">
        <v>0.95</v>
      </c>
      <c r="G249" s="17" t="n">
        <f aca="false">ROUND(E249*F249,2)</f>
        <v>137941.9</v>
      </c>
      <c r="H249" s="17" t="n">
        <f aca="false">E249-G249</f>
        <v>7260.10000000001</v>
      </c>
    </row>
    <row r="250" customFormat="false" ht="15" hidden="false" customHeight="false" outlineLevel="0" collapsed="false">
      <c r="A250" s="19" t="s">
        <v>169</v>
      </c>
      <c r="B250" s="19" t="s">
        <v>205</v>
      </c>
      <c r="C250" s="19" t="s">
        <v>202</v>
      </c>
      <c r="D250" s="19"/>
      <c r="E250" s="17" t="n">
        <v>131191</v>
      </c>
      <c r="F250" s="20" t="n">
        <v>0.95</v>
      </c>
      <c r="G250" s="17" t="n">
        <f aca="false">ROUND(E250*F250,2)</f>
        <v>124631.45</v>
      </c>
      <c r="H250" s="17" t="n">
        <f aca="false">E250-G250</f>
        <v>6559.55</v>
      </c>
    </row>
    <row r="251" customFormat="false" ht="15" hidden="false" customHeight="false" outlineLevel="0" collapsed="false">
      <c r="A251" s="19" t="s">
        <v>169</v>
      </c>
      <c r="B251" s="19" t="s">
        <v>206</v>
      </c>
      <c r="C251" s="19" t="s">
        <v>202</v>
      </c>
      <c r="D251" s="19"/>
      <c r="E251" s="17" t="n">
        <v>214118</v>
      </c>
      <c r="F251" s="20" t="n">
        <v>0.85</v>
      </c>
      <c r="G251" s="17" t="n">
        <f aca="false">ROUND(E251*F251,2)</f>
        <v>182000.3</v>
      </c>
      <c r="H251" s="17" t="n">
        <f aca="false">E251-G251</f>
        <v>32117.7</v>
      </c>
    </row>
    <row r="252" customFormat="false" ht="15" hidden="false" customHeight="false" outlineLevel="0" collapsed="false">
      <c r="A252" s="19" t="s">
        <v>169</v>
      </c>
      <c r="B252" s="19" t="s">
        <v>207</v>
      </c>
      <c r="C252" s="19" t="s">
        <v>202</v>
      </c>
      <c r="D252" s="19"/>
      <c r="E252" s="17" t="n">
        <v>29400</v>
      </c>
      <c r="F252" s="20" t="n">
        <v>0</v>
      </c>
      <c r="G252" s="17" t="n">
        <f aca="false">ROUND(E252*F252,2)</f>
        <v>0</v>
      </c>
      <c r="H252" s="17" t="n">
        <f aca="false">E252-G252</f>
        <v>29400</v>
      </c>
    </row>
    <row r="253" customFormat="false" ht="15" hidden="false" customHeight="false" outlineLevel="0" collapsed="false">
      <c r="A253" s="19" t="s">
        <v>169</v>
      </c>
      <c r="B253" s="19" t="s">
        <v>379</v>
      </c>
      <c r="C253" s="19" t="s">
        <v>209</v>
      </c>
      <c r="D253" s="19" t="s">
        <v>380</v>
      </c>
      <c r="E253" s="17" t="n">
        <v>63150</v>
      </c>
      <c r="F253" s="20" t="n">
        <v>1</v>
      </c>
      <c r="G253" s="17" t="n">
        <f aca="false">ROUND(E253*F253,2)</f>
        <v>63150</v>
      </c>
      <c r="H253" s="17" t="n">
        <f aca="false">E253-G253</f>
        <v>0</v>
      </c>
    </row>
    <row r="254" customFormat="false" ht="15" hidden="false" customHeight="false" outlineLevel="0" collapsed="false">
      <c r="A254" s="19" t="s">
        <v>169</v>
      </c>
      <c r="B254" s="19" t="s">
        <v>381</v>
      </c>
      <c r="C254" s="19" t="s">
        <v>209</v>
      </c>
      <c r="D254" s="19" t="s">
        <v>382</v>
      </c>
      <c r="E254" s="17" t="n">
        <v>58250</v>
      </c>
      <c r="F254" s="20" t="n">
        <v>1</v>
      </c>
      <c r="G254" s="17" t="n">
        <f aca="false">ROUND(E254*F254,2)</f>
        <v>58250</v>
      </c>
      <c r="H254" s="17" t="n">
        <f aca="false">E254-G254</f>
        <v>0</v>
      </c>
    </row>
    <row r="255" customFormat="false" ht="15" hidden="false" customHeight="false" outlineLevel="0" collapsed="false">
      <c r="A255" s="19" t="s">
        <v>169</v>
      </c>
      <c r="B255" s="19" t="s">
        <v>383</v>
      </c>
      <c r="C255" s="19" t="s">
        <v>209</v>
      </c>
      <c r="D255" s="19" t="s">
        <v>384</v>
      </c>
      <c r="E255" s="17" t="n">
        <v>62850</v>
      </c>
      <c r="F255" s="20" t="n">
        <v>1</v>
      </c>
      <c r="G255" s="17" t="n">
        <f aca="false">ROUND(E255*F255,2)</f>
        <v>62850</v>
      </c>
      <c r="H255" s="17" t="n">
        <f aca="false">E255-G255</f>
        <v>0</v>
      </c>
    </row>
    <row r="256" customFormat="false" ht="15" hidden="false" customHeight="false" outlineLevel="0" collapsed="false">
      <c r="A256" s="19" t="s">
        <v>169</v>
      </c>
      <c r="B256" s="19" t="s">
        <v>385</v>
      </c>
      <c r="C256" s="19" t="s">
        <v>209</v>
      </c>
      <c r="D256" s="19" t="s">
        <v>386</v>
      </c>
      <c r="E256" s="17" t="n">
        <v>59300</v>
      </c>
      <c r="F256" s="20" t="n">
        <v>1</v>
      </c>
      <c r="G256" s="17" t="n">
        <f aca="false">ROUND(E256*F256,2)</f>
        <v>59300</v>
      </c>
      <c r="H256" s="17" t="n">
        <f aca="false">E256-G256</f>
        <v>0</v>
      </c>
    </row>
    <row r="257" customFormat="false" ht="15" hidden="false" customHeight="false" outlineLevel="0" collapsed="false">
      <c r="A257" s="19" t="s">
        <v>169</v>
      </c>
      <c r="B257" s="19" t="s">
        <v>387</v>
      </c>
      <c r="C257" s="19" t="s">
        <v>209</v>
      </c>
      <c r="D257" s="19" t="s">
        <v>388</v>
      </c>
      <c r="E257" s="17" t="n">
        <v>23250</v>
      </c>
      <c r="F257" s="20" t="n">
        <v>1</v>
      </c>
      <c r="G257" s="17" t="n">
        <f aca="false">ROUND(E257*F257,2)</f>
        <v>23250</v>
      </c>
      <c r="H257" s="17" t="n">
        <f aca="false">E257-G257</f>
        <v>0</v>
      </c>
    </row>
    <row r="258" customFormat="false" ht="15" hidden="false" customHeight="false" outlineLevel="0" collapsed="false">
      <c r="A258" s="19" t="s">
        <v>171</v>
      </c>
      <c r="B258" s="19" t="s">
        <v>201</v>
      </c>
      <c r="C258" s="19" t="s">
        <v>202</v>
      </c>
      <c r="D258" s="19"/>
      <c r="E258" s="17" t="n">
        <v>87945</v>
      </c>
      <c r="F258" s="20" t="n">
        <v>0.95</v>
      </c>
      <c r="G258" s="17" t="n">
        <f aca="false">ROUND(E258*F258,2)</f>
        <v>83547.75</v>
      </c>
      <c r="H258" s="17" t="n">
        <f aca="false">E258-G258</f>
        <v>4397.25</v>
      </c>
    </row>
    <row r="259" customFormat="false" ht="15" hidden="false" customHeight="false" outlineLevel="0" collapsed="false">
      <c r="A259" s="19" t="s">
        <v>171</v>
      </c>
      <c r="B259" s="19" t="s">
        <v>203</v>
      </c>
      <c r="C259" s="19" t="s">
        <v>202</v>
      </c>
      <c r="D259" s="19"/>
      <c r="E259" s="17" t="n">
        <v>76199</v>
      </c>
      <c r="F259" s="20" t="n">
        <v>0.95</v>
      </c>
      <c r="G259" s="17" t="n">
        <f aca="false">ROUND(E259*F259,2)</f>
        <v>72389.05</v>
      </c>
      <c r="H259" s="17" t="n">
        <f aca="false">E259-G259</f>
        <v>3809.95</v>
      </c>
    </row>
    <row r="260" customFormat="false" ht="15" hidden="false" customHeight="false" outlineLevel="0" collapsed="false">
      <c r="A260" s="19" t="s">
        <v>171</v>
      </c>
      <c r="B260" s="19" t="s">
        <v>204</v>
      </c>
      <c r="C260" s="19" t="s">
        <v>202</v>
      </c>
      <c r="D260" s="19"/>
      <c r="E260" s="17" t="n">
        <v>85753</v>
      </c>
      <c r="F260" s="20" t="n">
        <v>0.95</v>
      </c>
      <c r="G260" s="17" t="n">
        <f aca="false">ROUND(E260*F260,2)</f>
        <v>81465.35</v>
      </c>
      <c r="H260" s="17" t="n">
        <f aca="false">E260-G260</f>
        <v>4287.64999999999</v>
      </c>
    </row>
    <row r="261" customFormat="false" ht="15" hidden="false" customHeight="false" outlineLevel="0" collapsed="false">
      <c r="A261" s="19" t="s">
        <v>171</v>
      </c>
      <c r="B261" s="19" t="s">
        <v>217</v>
      </c>
      <c r="C261" s="19" t="s">
        <v>202</v>
      </c>
      <c r="D261" s="19"/>
      <c r="E261" s="17" t="n">
        <v>38357</v>
      </c>
      <c r="F261" s="20" t="n">
        <v>0.95</v>
      </c>
      <c r="G261" s="17" t="n">
        <f aca="false">ROUND(E261*F261,2)</f>
        <v>36439.15</v>
      </c>
      <c r="H261" s="17" t="n">
        <f aca="false">E261-G261</f>
        <v>1917.85</v>
      </c>
    </row>
    <row r="262" customFormat="false" ht="15" hidden="false" customHeight="false" outlineLevel="0" collapsed="false">
      <c r="A262" s="19" t="s">
        <v>171</v>
      </c>
      <c r="B262" s="19" t="s">
        <v>205</v>
      </c>
      <c r="C262" s="19" t="s">
        <v>202</v>
      </c>
      <c r="D262" s="19"/>
      <c r="E262" s="17" t="n">
        <v>59339</v>
      </c>
      <c r="F262" s="20" t="n">
        <v>0.95</v>
      </c>
      <c r="G262" s="17" t="n">
        <f aca="false">ROUND(E262*F262,2)</f>
        <v>56372.05</v>
      </c>
      <c r="H262" s="17" t="n">
        <f aca="false">E262-G262</f>
        <v>2966.95</v>
      </c>
    </row>
    <row r="263" customFormat="false" ht="15" hidden="false" customHeight="false" outlineLevel="0" collapsed="false">
      <c r="A263" s="19" t="s">
        <v>171</v>
      </c>
      <c r="B263" s="19" t="s">
        <v>207</v>
      </c>
      <c r="C263" s="19" t="s">
        <v>202</v>
      </c>
      <c r="D263" s="19"/>
      <c r="E263" s="17" t="n">
        <v>12607</v>
      </c>
      <c r="F263" s="20" t="n">
        <v>0.2</v>
      </c>
      <c r="G263" s="17" t="n">
        <f aca="false">ROUND(E263*F263,2)</f>
        <v>2521.4</v>
      </c>
      <c r="H263" s="17" t="n">
        <f aca="false">E263-G263</f>
        <v>10085.6</v>
      </c>
    </row>
    <row r="264" customFormat="false" ht="15" hidden="false" customHeight="false" outlineLevel="0" collapsed="false">
      <c r="A264" s="19" t="s">
        <v>171</v>
      </c>
      <c r="B264" s="19" t="s">
        <v>389</v>
      </c>
      <c r="C264" s="19" t="s">
        <v>209</v>
      </c>
      <c r="D264" s="19" t="s">
        <v>390</v>
      </c>
      <c r="E264" s="17" t="n">
        <v>6150</v>
      </c>
      <c r="F264" s="20" t="n">
        <v>1</v>
      </c>
      <c r="G264" s="17" t="n">
        <f aca="false">ROUND(E264*F264,2)</f>
        <v>6150</v>
      </c>
      <c r="H264" s="17" t="n">
        <f aca="false">E264-G264</f>
        <v>0</v>
      </c>
    </row>
    <row r="265" customFormat="false" ht="15" hidden="false" customHeight="false" outlineLevel="0" collapsed="false">
      <c r="A265" s="19" t="s">
        <v>171</v>
      </c>
      <c r="B265" s="19" t="s">
        <v>391</v>
      </c>
      <c r="C265" s="19" t="s">
        <v>209</v>
      </c>
      <c r="D265" s="19" t="s">
        <v>392</v>
      </c>
      <c r="E265" s="17" t="n">
        <v>20450</v>
      </c>
      <c r="F265" s="20" t="n">
        <v>1</v>
      </c>
      <c r="G265" s="17" t="n">
        <f aca="false">ROUND(E265*F265,2)</f>
        <v>20450</v>
      </c>
      <c r="H265" s="17" t="n">
        <f aca="false">E265-G265</f>
        <v>0</v>
      </c>
    </row>
    <row r="266" customFormat="false" ht="15" hidden="false" customHeight="false" outlineLevel="0" collapsed="false">
      <c r="A266" s="19" t="s">
        <v>171</v>
      </c>
      <c r="B266" s="19" t="s">
        <v>393</v>
      </c>
      <c r="C266" s="19" t="s">
        <v>209</v>
      </c>
      <c r="D266" s="19" t="s">
        <v>394</v>
      </c>
      <c r="E266" s="17" t="n">
        <v>13150</v>
      </c>
      <c r="F266" s="20" t="n">
        <v>1</v>
      </c>
      <c r="G266" s="17" t="n">
        <f aca="false">ROUND(E266*F266,2)</f>
        <v>13150</v>
      </c>
      <c r="H266" s="17" t="n">
        <f aca="false">E266-G266</f>
        <v>0</v>
      </c>
    </row>
    <row r="267" customFormat="false" ht="15" hidden="false" customHeight="false" outlineLevel="0" collapsed="false">
      <c r="A267" s="19" t="s">
        <v>174</v>
      </c>
      <c r="B267" s="19" t="s">
        <v>203</v>
      </c>
      <c r="C267" s="19" t="s">
        <v>202</v>
      </c>
      <c r="D267" s="19"/>
      <c r="E267" s="17" t="n">
        <v>111932</v>
      </c>
      <c r="F267" s="20" t="n">
        <v>0.95</v>
      </c>
      <c r="G267" s="17" t="n">
        <f aca="false">ROUND(E267*F267,2)</f>
        <v>106335.4</v>
      </c>
      <c r="H267" s="17" t="n">
        <f aca="false">E267-G267</f>
        <v>5596.60000000001</v>
      </c>
    </row>
    <row r="268" customFormat="false" ht="15" hidden="false" customHeight="false" outlineLevel="0" collapsed="false">
      <c r="A268" s="19" t="s">
        <v>174</v>
      </c>
      <c r="B268" s="19" t="s">
        <v>217</v>
      </c>
      <c r="C268" s="19" t="s">
        <v>202</v>
      </c>
      <c r="D268" s="19"/>
      <c r="E268" s="17" t="n">
        <v>118564</v>
      </c>
      <c r="F268" s="20" t="n">
        <v>0.95</v>
      </c>
      <c r="G268" s="17" t="n">
        <f aca="false">ROUND(E268*F268,2)</f>
        <v>112635.8</v>
      </c>
      <c r="H268" s="17" t="n">
        <f aca="false">E268-G268</f>
        <v>5928.2</v>
      </c>
    </row>
    <row r="269" customFormat="false" ht="15" hidden="false" customHeight="false" outlineLevel="0" collapsed="false">
      <c r="A269" s="19" t="s">
        <v>174</v>
      </c>
      <c r="B269" s="19" t="s">
        <v>207</v>
      </c>
      <c r="C269" s="19" t="s">
        <v>202</v>
      </c>
      <c r="D269" s="19"/>
      <c r="E269" s="17" t="n">
        <v>9604</v>
      </c>
      <c r="F269" s="20" t="n">
        <v>0.15</v>
      </c>
      <c r="G269" s="17" t="n">
        <f aca="false">ROUND(E269*F269,2)</f>
        <v>1440.6</v>
      </c>
      <c r="H269" s="17" t="n">
        <f aca="false">E269-G269</f>
        <v>8163.4</v>
      </c>
    </row>
    <row r="270" customFormat="false" ht="15" hidden="false" customHeight="false" outlineLevel="0" collapsed="false">
      <c r="A270" s="19" t="s">
        <v>174</v>
      </c>
      <c r="B270" s="19" t="s">
        <v>395</v>
      </c>
      <c r="C270" s="19" t="s">
        <v>209</v>
      </c>
      <c r="D270" s="19" t="s">
        <v>396</v>
      </c>
      <c r="E270" s="17" t="n">
        <v>9950</v>
      </c>
      <c r="F270" s="20" t="n">
        <v>1</v>
      </c>
      <c r="G270" s="17" t="n">
        <f aca="false">ROUND(E270*F270,2)</f>
        <v>9950</v>
      </c>
      <c r="H270" s="17" t="n">
        <f aca="false">E270-G270</f>
        <v>0</v>
      </c>
    </row>
    <row r="271" customFormat="false" ht="15" hidden="false" customHeight="false" outlineLevel="0" collapsed="false">
      <c r="A271" s="19" t="s">
        <v>174</v>
      </c>
      <c r="B271" s="19" t="s">
        <v>397</v>
      </c>
      <c r="C271" s="19" t="s">
        <v>209</v>
      </c>
      <c r="D271" s="19" t="s">
        <v>398</v>
      </c>
      <c r="E271" s="17" t="n">
        <v>13500</v>
      </c>
      <c r="F271" s="20" t="n">
        <v>1</v>
      </c>
      <c r="G271" s="17" t="n">
        <f aca="false">ROUND(E271*F271,2)</f>
        <v>13500</v>
      </c>
      <c r="H271" s="17" t="n">
        <f aca="false">E271-G271</f>
        <v>0</v>
      </c>
    </row>
    <row r="272" customFormat="false" ht="15" hidden="false" customHeight="false" outlineLevel="0" collapsed="false">
      <c r="A272" s="19" t="s">
        <v>174</v>
      </c>
      <c r="B272" s="19" t="s">
        <v>399</v>
      </c>
      <c r="C272" s="19" t="s">
        <v>209</v>
      </c>
      <c r="D272" s="19" t="s">
        <v>400</v>
      </c>
      <c r="E272" s="17" t="n">
        <v>7550</v>
      </c>
      <c r="F272" s="20" t="n">
        <v>1</v>
      </c>
      <c r="G272" s="17" t="n">
        <f aca="false">ROUND(E272*F272,2)</f>
        <v>7550</v>
      </c>
      <c r="H272" s="17" t="n">
        <f aca="false">E272-G272</f>
        <v>0</v>
      </c>
    </row>
    <row r="273" customFormat="false" ht="15" hidden="false" customHeight="false" outlineLevel="0" collapsed="false">
      <c r="A273" s="19" t="s">
        <v>176</v>
      </c>
      <c r="B273" s="19" t="s">
        <v>203</v>
      </c>
      <c r="C273" s="19" t="s">
        <v>202</v>
      </c>
      <c r="D273" s="19"/>
      <c r="E273" s="17" t="n">
        <v>110292</v>
      </c>
      <c r="F273" s="20" t="n">
        <v>0.95</v>
      </c>
      <c r="G273" s="17" t="n">
        <f aca="false">ROUND(E273*F273,2)</f>
        <v>104777.4</v>
      </c>
      <c r="H273" s="17" t="n">
        <f aca="false">E273-G273</f>
        <v>5514.60000000001</v>
      </c>
    </row>
    <row r="274" customFormat="false" ht="15" hidden="false" customHeight="false" outlineLevel="0" collapsed="false">
      <c r="A274" s="19" t="s">
        <v>176</v>
      </c>
      <c r="B274" s="19" t="s">
        <v>204</v>
      </c>
      <c r="C274" s="19" t="s">
        <v>202</v>
      </c>
      <c r="D274" s="19"/>
      <c r="E274" s="17" t="n">
        <v>120017</v>
      </c>
      <c r="F274" s="20" t="n">
        <v>0.85</v>
      </c>
      <c r="G274" s="17" t="n">
        <f aca="false">ROUND(E274*F274,2)</f>
        <v>102014.45</v>
      </c>
      <c r="H274" s="17" t="n">
        <f aca="false">E274-G274</f>
        <v>18002.55</v>
      </c>
    </row>
    <row r="275" customFormat="false" ht="15" hidden="false" customHeight="false" outlineLevel="0" collapsed="false">
      <c r="A275" s="19" t="s">
        <v>176</v>
      </c>
      <c r="B275" s="19" t="s">
        <v>217</v>
      </c>
      <c r="C275" s="19" t="s">
        <v>202</v>
      </c>
      <c r="D275" s="19"/>
      <c r="E275" s="17" t="n">
        <v>113682</v>
      </c>
      <c r="F275" s="20" t="n">
        <v>0.55</v>
      </c>
      <c r="G275" s="17" t="n">
        <f aca="false">ROUND(E275*F275,2)</f>
        <v>62525.1</v>
      </c>
      <c r="H275" s="17" t="n">
        <f aca="false">E275-G275</f>
        <v>51156.9</v>
      </c>
    </row>
    <row r="276" customFormat="false" ht="15" hidden="false" customHeight="false" outlineLevel="0" collapsed="false">
      <c r="A276" s="19" t="s">
        <v>176</v>
      </c>
      <c r="B276" s="19" t="s">
        <v>207</v>
      </c>
      <c r="C276" s="19" t="s">
        <v>202</v>
      </c>
      <c r="D276" s="19"/>
      <c r="E276" s="17" t="n">
        <v>16209</v>
      </c>
      <c r="F276" s="20" t="n">
        <v>0</v>
      </c>
      <c r="G276" s="17" t="n">
        <f aca="false">ROUND(E276*F276,2)</f>
        <v>0</v>
      </c>
      <c r="H276" s="17" t="n">
        <f aca="false">E276-G276</f>
        <v>16209</v>
      </c>
    </row>
    <row r="277" customFormat="false" ht="15" hidden="false" customHeight="false" outlineLevel="0" collapsed="false">
      <c r="A277" s="19" t="s">
        <v>176</v>
      </c>
      <c r="B277" s="19" t="s">
        <v>401</v>
      </c>
      <c r="C277" s="19" t="s">
        <v>209</v>
      </c>
      <c r="D277" s="19" t="s">
        <v>402</v>
      </c>
      <c r="E277" s="17" t="n">
        <v>18300</v>
      </c>
      <c r="F277" s="20" t="n">
        <v>1</v>
      </c>
      <c r="G277" s="17" t="n">
        <f aca="false">ROUND(E277*F277,2)</f>
        <v>18300</v>
      </c>
      <c r="H277" s="17" t="n">
        <f aca="false">E277-G277</f>
        <v>0</v>
      </c>
    </row>
    <row r="278" customFormat="false" ht="15" hidden="false" customHeight="false" outlineLevel="0" collapsed="false">
      <c r="A278" s="19" t="s">
        <v>176</v>
      </c>
      <c r="B278" s="19" t="s">
        <v>403</v>
      </c>
      <c r="C278" s="19" t="s">
        <v>209</v>
      </c>
      <c r="D278" s="19" t="s">
        <v>404</v>
      </c>
      <c r="E278" s="17" t="n">
        <v>17200</v>
      </c>
      <c r="F278" s="20" t="n">
        <v>1</v>
      </c>
      <c r="G278" s="17" t="n">
        <f aca="false">ROUND(E278*F278,2)</f>
        <v>17200</v>
      </c>
      <c r="H278" s="17" t="n">
        <f aca="false">E278-G278</f>
        <v>0</v>
      </c>
    </row>
    <row r="279" customFormat="false" ht="15" hidden="false" customHeight="false" outlineLevel="0" collapsed="false">
      <c r="A279" s="19" t="s">
        <v>178</v>
      </c>
      <c r="B279" s="19" t="s">
        <v>203</v>
      </c>
      <c r="C279" s="19" t="s">
        <v>202</v>
      </c>
      <c r="D279" s="19"/>
      <c r="E279" s="17" t="n">
        <v>27539</v>
      </c>
      <c r="F279" s="20" t="n">
        <v>0.95</v>
      </c>
      <c r="G279" s="17" t="n">
        <f aca="false">ROUND(E279*F279,2)</f>
        <v>26162.05</v>
      </c>
      <c r="H279" s="17" t="n">
        <f aca="false">E279-G279</f>
        <v>1376.95</v>
      </c>
    </row>
    <row r="280" customFormat="false" ht="15" hidden="false" customHeight="false" outlineLevel="0" collapsed="false">
      <c r="A280" s="19" t="s">
        <v>178</v>
      </c>
      <c r="B280" s="19" t="s">
        <v>205</v>
      </c>
      <c r="C280" s="19" t="s">
        <v>202</v>
      </c>
      <c r="D280" s="19"/>
      <c r="E280" s="17" t="n">
        <v>34686</v>
      </c>
      <c r="F280" s="20" t="n">
        <v>0.95</v>
      </c>
      <c r="G280" s="17" t="n">
        <f aca="false">ROUND(E280*F280,2)</f>
        <v>32951.7</v>
      </c>
      <c r="H280" s="17" t="n">
        <f aca="false">E280-G280</f>
        <v>1734.3</v>
      </c>
    </row>
    <row r="281" customFormat="false" ht="15" hidden="false" customHeight="false" outlineLevel="0" collapsed="false">
      <c r="A281" s="19" t="s">
        <v>178</v>
      </c>
      <c r="B281" s="19" t="s">
        <v>207</v>
      </c>
      <c r="C281" s="19" t="s">
        <v>202</v>
      </c>
      <c r="D281" s="19"/>
      <c r="E281" s="17" t="n">
        <v>3275</v>
      </c>
      <c r="F281" s="20" t="n">
        <v>0</v>
      </c>
      <c r="G281" s="17" t="n">
        <f aca="false">ROUND(E281*F281,2)</f>
        <v>0</v>
      </c>
      <c r="H281" s="17" t="n">
        <f aca="false">E281-G281</f>
        <v>3275</v>
      </c>
    </row>
    <row r="282" customFormat="false" ht="15" hidden="false" customHeight="false" outlineLevel="0" collapsed="false">
      <c r="A282" s="19" t="s">
        <v>180</v>
      </c>
      <c r="B282" s="19" t="s">
        <v>201</v>
      </c>
      <c r="C282" s="19" t="s">
        <v>202</v>
      </c>
      <c r="D282" s="19"/>
      <c r="E282" s="17" t="n">
        <v>18927</v>
      </c>
      <c r="F282" s="20" t="n">
        <v>0.95</v>
      </c>
      <c r="G282" s="17" t="n">
        <f aca="false">ROUND(E282*F282,2)</f>
        <v>17980.65</v>
      </c>
      <c r="H282" s="17" t="n">
        <f aca="false">E282-G282</f>
        <v>946.349999999999</v>
      </c>
    </row>
    <row r="283" customFormat="false" ht="15" hidden="false" customHeight="false" outlineLevel="0" collapsed="false">
      <c r="A283" s="19" t="s">
        <v>180</v>
      </c>
      <c r="B283" s="19" t="s">
        <v>203</v>
      </c>
      <c r="C283" s="19" t="s">
        <v>202</v>
      </c>
      <c r="D283" s="19"/>
      <c r="E283" s="17" t="n">
        <v>44664</v>
      </c>
      <c r="F283" s="20" t="n">
        <v>0.95</v>
      </c>
      <c r="G283" s="17" t="n">
        <f aca="false">ROUND(E283*F283,2)</f>
        <v>42430.8</v>
      </c>
      <c r="H283" s="17" t="n">
        <f aca="false">E283-G283</f>
        <v>2233.2</v>
      </c>
    </row>
    <row r="284" customFormat="false" ht="15" hidden="false" customHeight="false" outlineLevel="0" collapsed="false">
      <c r="A284" s="19" t="s">
        <v>180</v>
      </c>
      <c r="B284" s="19" t="s">
        <v>204</v>
      </c>
      <c r="C284" s="19" t="s">
        <v>202</v>
      </c>
      <c r="D284" s="19"/>
      <c r="E284" s="17" t="n">
        <v>21090</v>
      </c>
      <c r="F284" s="20" t="n">
        <v>0.8</v>
      </c>
      <c r="G284" s="17" t="n">
        <f aca="false">ROUND(E284*F284,2)</f>
        <v>16872</v>
      </c>
      <c r="H284" s="17" t="n">
        <f aca="false">E284-G284</f>
        <v>4218</v>
      </c>
    </row>
    <row r="285" customFormat="false" ht="15" hidden="false" customHeight="false" outlineLevel="0" collapsed="false">
      <c r="A285" s="19" t="s">
        <v>180</v>
      </c>
      <c r="B285" s="19" t="s">
        <v>207</v>
      </c>
      <c r="C285" s="19" t="s">
        <v>202</v>
      </c>
      <c r="D285" s="19"/>
      <c r="E285" s="17" t="n">
        <v>2619</v>
      </c>
      <c r="F285" s="20" t="n">
        <v>0</v>
      </c>
      <c r="G285" s="17" t="n">
        <f aca="false">ROUND(E285*F285,2)</f>
        <v>0</v>
      </c>
      <c r="H285" s="17" t="n">
        <f aca="false">E285-G285</f>
        <v>2619</v>
      </c>
    </row>
    <row r="286" customFormat="false" ht="15" hidden="false" customHeight="false" outlineLevel="0" collapsed="false">
      <c r="A286" s="19" t="s">
        <v>180</v>
      </c>
      <c r="B286" s="19" t="s">
        <v>405</v>
      </c>
      <c r="C286" s="19" t="s">
        <v>209</v>
      </c>
      <c r="D286" s="19" t="s">
        <v>406</v>
      </c>
      <c r="E286" s="17" t="n">
        <v>3350</v>
      </c>
      <c r="F286" s="20" t="n">
        <v>1</v>
      </c>
      <c r="G286" s="17" t="n">
        <f aca="false">ROUND(E286*F286,2)</f>
        <v>3350</v>
      </c>
      <c r="H286" s="17" t="n">
        <f aca="false">E286-G286</f>
        <v>0</v>
      </c>
    </row>
    <row r="287" customFormat="false" ht="15" hidden="false" customHeight="false" outlineLevel="0" collapsed="false">
      <c r="A287" s="19" t="s">
        <v>182</v>
      </c>
      <c r="B287" s="19" t="s">
        <v>203</v>
      </c>
      <c r="C287" s="19" t="s">
        <v>202</v>
      </c>
      <c r="D287" s="19"/>
      <c r="E287" s="17" t="n">
        <v>49674</v>
      </c>
      <c r="F287" s="20" t="n">
        <v>0.95</v>
      </c>
      <c r="G287" s="17" t="n">
        <f aca="false">ROUND(E287*F287,2)</f>
        <v>47190.3</v>
      </c>
      <c r="H287" s="17" t="n">
        <f aca="false">E287-G287</f>
        <v>2483.7</v>
      </c>
    </row>
    <row r="288" customFormat="false" ht="15" hidden="false" customHeight="false" outlineLevel="0" collapsed="false">
      <c r="A288" s="19" t="s">
        <v>182</v>
      </c>
      <c r="B288" s="19" t="s">
        <v>205</v>
      </c>
      <c r="C288" s="19" t="s">
        <v>202</v>
      </c>
      <c r="D288" s="19"/>
      <c r="E288" s="17" t="n">
        <v>60143</v>
      </c>
      <c r="F288" s="20" t="n">
        <v>0.95</v>
      </c>
      <c r="G288" s="17" t="n">
        <f aca="false">ROUND(E288*F288,2)</f>
        <v>57135.85</v>
      </c>
      <c r="H288" s="17" t="n">
        <f aca="false">E288-G288</f>
        <v>3007.15</v>
      </c>
    </row>
    <row r="289" customFormat="false" ht="15" hidden="false" customHeight="false" outlineLevel="0" collapsed="false">
      <c r="A289" s="19" t="s">
        <v>182</v>
      </c>
      <c r="B289" s="19" t="s">
        <v>207</v>
      </c>
      <c r="C289" s="19" t="s">
        <v>202</v>
      </c>
      <c r="D289" s="19"/>
      <c r="E289" s="17" t="n">
        <v>3983</v>
      </c>
      <c r="F289" s="20" t="n">
        <v>0</v>
      </c>
      <c r="G289" s="17" t="n">
        <f aca="false">ROUND(E289*F289,2)</f>
        <v>0</v>
      </c>
      <c r="H289" s="17" t="n">
        <f aca="false">E289-G289</f>
        <v>3983</v>
      </c>
    </row>
    <row r="290" customFormat="false" ht="15" hidden="false" customHeight="false" outlineLevel="0" collapsed="false">
      <c r="A290" s="19" t="s">
        <v>185</v>
      </c>
      <c r="B290" s="19" t="s">
        <v>203</v>
      </c>
      <c r="C290" s="19" t="s">
        <v>202</v>
      </c>
      <c r="D290" s="19"/>
      <c r="E290" s="17" t="n">
        <v>114922</v>
      </c>
      <c r="F290" s="20" t="n">
        <v>0.95</v>
      </c>
      <c r="G290" s="17" t="n">
        <f aca="false">ROUND(E290*F290,2)</f>
        <v>109175.9</v>
      </c>
      <c r="H290" s="17" t="n">
        <f aca="false">E290-G290</f>
        <v>5746.10000000001</v>
      </c>
    </row>
    <row r="291" customFormat="false" ht="15" hidden="false" customHeight="false" outlineLevel="0" collapsed="false">
      <c r="A291" s="19" t="s">
        <v>185</v>
      </c>
      <c r="B291" s="19" t="s">
        <v>204</v>
      </c>
      <c r="C291" s="19" t="s">
        <v>202</v>
      </c>
      <c r="D291" s="19"/>
      <c r="E291" s="17" t="n">
        <v>121249</v>
      </c>
      <c r="F291" s="20" t="n">
        <v>0.95</v>
      </c>
      <c r="G291" s="17" t="n">
        <f aca="false">ROUND(E291*F291,2)</f>
        <v>115186.55</v>
      </c>
      <c r="H291" s="17" t="n">
        <f aca="false">E291-G291</f>
        <v>6062.45</v>
      </c>
    </row>
    <row r="292" customFormat="false" ht="15" hidden="false" customHeight="false" outlineLevel="0" collapsed="false">
      <c r="A292" s="19" t="s">
        <v>185</v>
      </c>
      <c r="B292" s="19" t="s">
        <v>205</v>
      </c>
      <c r="C292" s="19" t="s">
        <v>202</v>
      </c>
      <c r="D292" s="19"/>
      <c r="E292" s="17" t="n">
        <v>117163</v>
      </c>
      <c r="F292" s="20" t="n">
        <v>0.95</v>
      </c>
      <c r="G292" s="17" t="n">
        <f aca="false">ROUND(E292*F292,2)</f>
        <v>111304.85</v>
      </c>
      <c r="H292" s="17" t="n">
        <f aca="false">E292-G292</f>
        <v>5858.14999999999</v>
      </c>
    </row>
    <row r="293" customFormat="false" ht="15" hidden="false" customHeight="false" outlineLevel="0" collapsed="false">
      <c r="A293" s="19" t="s">
        <v>185</v>
      </c>
      <c r="B293" s="19" t="s">
        <v>206</v>
      </c>
      <c r="C293" s="19" t="s">
        <v>202</v>
      </c>
      <c r="D293" s="19"/>
      <c r="E293" s="17" t="n">
        <v>133098</v>
      </c>
      <c r="F293" s="20" t="n">
        <v>0.95</v>
      </c>
      <c r="G293" s="17" t="n">
        <f aca="false">ROUND(E293*F293,2)</f>
        <v>126443.1</v>
      </c>
      <c r="H293" s="17" t="n">
        <f aca="false">E293-G293</f>
        <v>6654.89999999999</v>
      </c>
    </row>
    <row r="294" customFormat="false" ht="15" hidden="false" customHeight="false" outlineLevel="0" collapsed="false">
      <c r="A294" s="19" t="s">
        <v>185</v>
      </c>
      <c r="B294" s="19" t="s">
        <v>207</v>
      </c>
      <c r="C294" s="19" t="s">
        <v>202</v>
      </c>
      <c r="D294" s="19"/>
      <c r="E294" s="17" t="n">
        <v>20268</v>
      </c>
      <c r="F294" s="20" t="n">
        <v>0</v>
      </c>
      <c r="G294" s="17" t="n">
        <f aca="false">ROUND(E294*F294,2)</f>
        <v>0</v>
      </c>
      <c r="H294" s="17" t="n">
        <f aca="false">E294-G294</f>
        <v>20268</v>
      </c>
    </row>
    <row r="295" customFormat="false" ht="15" hidden="false" customHeight="false" outlineLevel="0" collapsed="false">
      <c r="A295" s="19" t="s">
        <v>185</v>
      </c>
      <c r="B295" s="19" t="s">
        <v>407</v>
      </c>
      <c r="C295" s="19" t="s">
        <v>209</v>
      </c>
      <c r="D295" s="19" t="s">
        <v>408</v>
      </c>
      <c r="E295" s="17" t="n">
        <v>30150</v>
      </c>
      <c r="F295" s="20" t="n">
        <v>1</v>
      </c>
      <c r="G295" s="17" t="n">
        <f aca="false">ROUND(E295*F295,2)</f>
        <v>30150</v>
      </c>
      <c r="H295" s="17" t="n">
        <f aca="false">E295-G295</f>
        <v>0</v>
      </c>
    </row>
    <row r="296" customFormat="false" ht="15" hidden="false" customHeight="false" outlineLevel="0" collapsed="false">
      <c r="A296" s="19" t="s">
        <v>185</v>
      </c>
      <c r="B296" s="19" t="s">
        <v>409</v>
      </c>
      <c r="C296" s="19" t="s">
        <v>209</v>
      </c>
      <c r="D296" s="19" t="s">
        <v>410</v>
      </c>
      <c r="E296" s="17" t="n">
        <v>33300</v>
      </c>
      <c r="F296" s="20" t="n">
        <v>1</v>
      </c>
      <c r="G296" s="17" t="n">
        <f aca="false">ROUND(E296*F296,2)</f>
        <v>33300</v>
      </c>
      <c r="H296" s="17" t="n">
        <f aca="false">E296-G296</f>
        <v>0</v>
      </c>
    </row>
    <row r="297" customFormat="false" ht="15" hidden="false" customHeight="false" outlineLevel="0" collapsed="false">
      <c r="A297" s="19" t="s">
        <v>185</v>
      </c>
      <c r="B297" s="19" t="s">
        <v>411</v>
      </c>
      <c r="C297" s="19" t="s">
        <v>209</v>
      </c>
      <c r="D297" s="19" t="s">
        <v>412</v>
      </c>
      <c r="E297" s="17" t="n">
        <v>27450</v>
      </c>
      <c r="F297" s="20" t="n">
        <v>1</v>
      </c>
      <c r="G297" s="17" t="n">
        <f aca="false">ROUND(E297*F297,2)</f>
        <v>27450</v>
      </c>
      <c r="H297" s="17" t="n">
        <f aca="false">E297-G297</f>
        <v>0</v>
      </c>
    </row>
    <row r="298" customFormat="false" ht="15" hidden="false" customHeight="false" outlineLevel="0" collapsed="false">
      <c r="A298" s="19" t="s">
        <v>187</v>
      </c>
      <c r="B298" s="19" t="s">
        <v>203</v>
      </c>
      <c r="C298" s="19" t="s">
        <v>202</v>
      </c>
      <c r="D298" s="19"/>
      <c r="E298" s="17" t="n">
        <v>66953</v>
      </c>
      <c r="F298" s="20" t="n">
        <v>0.95</v>
      </c>
      <c r="G298" s="17" t="n">
        <f aca="false">ROUND(E298*F298,2)</f>
        <v>63605.35</v>
      </c>
      <c r="H298" s="17" t="n">
        <f aca="false">E298-G298</f>
        <v>3347.65</v>
      </c>
    </row>
    <row r="299" customFormat="false" ht="15" hidden="false" customHeight="false" outlineLevel="0" collapsed="false">
      <c r="A299" s="19" t="s">
        <v>187</v>
      </c>
      <c r="B299" s="19" t="s">
        <v>205</v>
      </c>
      <c r="C299" s="19" t="s">
        <v>202</v>
      </c>
      <c r="D299" s="19"/>
      <c r="E299" s="17" t="n">
        <v>64455</v>
      </c>
      <c r="F299" s="20" t="n">
        <v>0.95</v>
      </c>
      <c r="G299" s="17" t="n">
        <f aca="false">ROUND(E299*F299,2)</f>
        <v>61232.25</v>
      </c>
      <c r="H299" s="17" t="n">
        <f aca="false">E299-G299</f>
        <v>3222.75</v>
      </c>
    </row>
    <row r="300" customFormat="false" ht="15" hidden="false" customHeight="false" outlineLevel="0" collapsed="false">
      <c r="A300" s="19" t="s">
        <v>187</v>
      </c>
      <c r="B300" s="19" t="s">
        <v>207</v>
      </c>
      <c r="C300" s="19" t="s">
        <v>202</v>
      </c>
      <c r="D300" s="19"/>
      <c r="E300" s="17" t="n">
        <v>6192</v>
      </c>
      <c r="F300" s="20" t="n">
        <v>0</v>
      </c>
      <c r="G300" s="17" t="n">
        <f aca="false">ROUND(E300*F300,2)</f>
        <v>0</v>
      </c>
      <c r="H300" s="17" t="n">
        <f aca="false">E300-G300</f>
        <v>6192</v>
      </c>
    </row>
    <row r="301" customFormat="false" ht="15" hidden="false" customHeight="false" outlineLevel="0" collapsed="false">
      <c r="A301" s="19" t="s">
        <v>187</v>
      </c>
      <c r="B301" s="19" t="s">
        <v>413</v>
      </c>
      <c r="C301" s="19" t="s">
        <v>209</v>
      </c>
      <c r="D301" s="19" t="s">
        <v>414</v>
      </c>
      <c r="E301" s="17" t="n">
        <v>2500</v>
      </c>
      <c r="F301" s="20" t="n">
        <v>1</v>
      </c>
      <c r="G301" s="17" t="n">
        <f aca="false">ROUND(E301*F301,2)</f>
        <v>2500</v>
      </c>
      <c r="H301" s="17" t="n">
        <f aca="false">E301-G301</f>
        <v>0</v>
      </c>
    </row>
    <row r="302" customFormat="false" ht="15" hidden="false" customHeight="false" outlineLevel="0" collapsed="false">
      <c r="A302" s="19" t="s">
        <v>189</v>
      </c>
      <c r="B302" s="19" t="s">
        <v>203</v>
      </c>
      <c r="C302" s="19" t="s">
        <v>202</v>
      </c>
      <c r="D302" s="19"/>
      <c r="E302" s="17" t="n">
        <v>44412</v>
      </c>
      <c r="F302" s="20" t="n">
        <v>0.95</v>
      </c>
      <c r="G302" s="17" t="n">
        <f aca="false">ROUND(E302*F302,2)</f>
        <v>42191.4</v>
      </c>
      <c r="H302" s="17" t="n">
        <f aca="false">E302-G302</f>
        <v>2220.6</v>
      </c>
    </row>
    <row r="303" customFormat="false" ht="15" hidden="false" customHeight="false" outlineLevel="0" collapsed="false">
      <c r="A303" s="19" t="s">
        <v>189</v>
      </c>
      <c r="B303" s="19" t="s">
        <v>204</v>
      </c>
      <c r="C303" s="19" t="s">
        <v>202</v>
      </c>
      <c r="D303" s="19"/>
      <c r="E303" s="17" t="n">
        <v>52298</v>
      </c>
      <c r="F303" s="20" t="n">
        <v>0.75</v>
      </c>
      <c r="G303" s="17" t="n">
        <f aca="false">ROUND(E303*F303,2)</f>
        <v>39223.5</v>
      </c>
      <c r="H303" s="17" t="n">
        <f aca="false">E303-G303</f>
        <v>13074.5</v>
      </c>
    </row>
    <row r="304" customFormat="false" ht="15" hidden="false" customHeight="false" outlineLevel="0" collapsed="false">
      <c r="A304" s="19" t="s">
        <v>189</v>
      </c>
      <c r="B304" s="19" t="s">
        <v>207</v>
      </c>
      <c r="C304" s="19" t="s">
        <v>202</v>
      </c>
      <c r="D304" s="19"/>
      <c r="E304" s="17" t="n">
        <v>5090</v>
      </c>
      <c r="F304" s="20" t="n">
        <v>0</v>
      </c>
      <c r="G304" s="17" t="n">
        <f aca="false">ROUND(E304*F304,2)</f>
        <v>0</v>
      </c>
      <c r="H304" s="17" t="n">
        <f aca="false">E304-G304</f>
        <v>5090</v>
      </c>
    </row>
    <row r="305" customFormat="false" ht="15" hidden="false" customHeight="false" outlineLevel="0" collapsed="false">
      <c r="A305" s="19" t="s">
        <v>192</v>
      </c>
      <c r="B305" s="19" t="s">
        <v>203</v>
      </c>
      <c r="C305" s="19" t="s">
        <v>202</v>
      </c>
      <c r="D305" s="19"/>
      <c r="E305" s="17" t="n">
        <v>73962</v>
      </c>
      <c r="F305" s="20" t="n">
        <v>0.95</v>
      </c>
      <c r="G305" s="17" t="n">
        <f aca="false">ROUND(E305*F305,2)</f>
        <v>70263.9</v>
      </c>
      <c r="H305" s="17" t="n">
        <f aca="false">E305-G305</f>
        <v>3698.10000000001</v>
      </c>
    </row>
    <row r="306" customFormat="false" ht="15" hidden="false" customHeight="false" outlineLevel="0" collapsed="false">
      <c r="A306" s="19" t="s">
        <v>192</v>
      </c>
      <c r="B306" s="19" t="s">
        <v>217</v>
      </c>
      <c r="C306" s="19" t="s">
        <v>202</v>
      </c>
      <c r="D306" s="19"/>
      <c r="E306" s="17" t="n">
        <v>77160</v>
      </c>
      <c r="F306" s="20" t="n">
        <v>0.95</v>
      </c>
      <c r="G306" s="17" t="n">
        <f aca="false">ROUND(E306*F306,2)</f>
        <v>73302</v>
      </c>
      <c r="H306" s="17" t="n">
        <f aca="false">E306-G306</f>
        <v>3858</v>
      </c>
    </row>
    <row r="307" customFormat="false" ht="15" hidden="false" customHeight="false" outlineLevel="0" collapsed="false">
      <c r="A307" s="19" t="s">
        <v>192</v>
      </c>
      <c r="B307" s="19" t="s">
        <v>218</v>
      </c>
      <c r="C307" s="19" t="s">
        <v>202</v>
      </c>
      <c r="D307" s="19"/>
      <c r="E307" s="17" t="n">
        <v>62957</v>
      </c>
      <c r="F307" s="20" t="n">
        <v>0.95</v>
      </c>
      <c r="G307" s="17" t="n">
        <f aca="false">ROUND(E307*F307,2)</f>
        <v>59809.15</v>
      </c>
      <c r="H307" s="17" t="n">
        <f aca="false">E307-G307</f>
        <v>3147.85</v>
      </c>
    </row>
    <row r="308" customFormat="false" ht="15" hidden="false" customHeight="false" outlineLevel="0" collapsed="false">
      <c r="A308" s="19" t="s">
        <v>192</v>
      </c>
      <c r="B308" s="19" t="s">
        <v>207</v>
      </c>
      <c r="C308" s="19" t="s">
        <v>202</v>
      </c>
      <c r="D308" s="19"/>
      <c r="E308" s="17" t="n">
        <v>6621</v>
      </c>
      <c r="F308" s="20" t="n">
        <v>0</v>
      </c>
      <c r="G308" s="17" t="n">
        <f aca="false">ROUND(E308*F308,2)</f>
        <v>0</v>
      </c>
      <c r="H308" s="17" t="n">
        <f aca="false">E308-G308</f>
        <v>6621</v>
      </c>
    </row>
    <row r="309" customFormat="false" ht="15" hidden="false" customHeight="false" outlineLevel="0" collapsed="false">
      <c r="A309" s="19" t="s">
        <v>192</v>
      </c>
      <c r="B309" s="19" t="s">
        <v>415</v>
      </c>
      <c r="C309" s="19" t="s">
        <v>209</v>
      </c>
      <c r="D309" s="19" t="s">
        <v>416</v>
      </c>
      <c r="E309" s="17" t="n">
        <v>14750</v>
      </c>
      <c r="F309" s="20" t="n">
        <v>1</v>
      </c>
      <c r="G309" s="17" t="n">
        <f aca="false">ROUND(E309*F309,2)</f>
        <v>14750</v>
      </c>
      <c r="H309" s="17" t="n">
        <f aca="false">E309-G309</f>
        <v>0</v>
      </c>
    </row>
    <row r="310" customFormat="false" ht="15" hidden="false" customHeight="false" outlineLevel="0" collapsed="false">
      <c r="A310" s="19" t="s">
        <v>192</v>
      </c>
      <c r="B310" s="19" t="s">
        <v>417</v>
      </c>
      <c r="C310" s="19" t="s">
        <v>209</v>
      </c>
      <c r="D310" s="19" t="s">
        <v>418</v>
      </c>
      <c r="E310" s="17" t="n">
        <v>3900</v>
      </c>
      <c r="F310" s="20" t="n">
        <v>1</v>
      </c>
      <c r="G310" s="17" t="n">
        <f aca="false">ROUND(E310*F310,2)</f>
        <v>3900</v>
      </c>
      <c r="H310" s="17" t="n">
        <f aca="false">E310-G310</f>
        <v>0</v>
      </c>
    </row>
    <row r="311" customFormat="false" ht="15" hidden="false" customHeight="false" outlineLevel="0" collapsed="false">
      <c r="A311" s="19" t="s">
        <v>192</v>
      </c>
      <c r="B311" s="19" t="s">
        <v>419</v>
      </c>
      <c r="C311" s="19" t="s">
        <v>209</v>
      </c>
      <c r="D311" s="19" t="s">
        <v>420</v>
      </c>
      <c r="E311" s="17" t="n">
        <v>6350</v>
      </c>
      <c r="F311" s="20" t="n">
        <v>0.5</v>
      </c>
      <c r="G311" s="17" t="n">
        <f aca="false">ROUND(E311*F311,2)</f>
        <v>3175</v>
      </c>
      <c r="H311" s="17" t="n">
        <f aca="false">E311-G311</f>
        <v>3175</v>
      </c>
    </row>
    <row r="313" customFormat="false" ht="15" hidden="false" customHeight="false" outlineLevel="0" collapsed="false">
      <c r="A313" s="5" t="s">
        <v>195</v>
      </c>
      <c r="E313" s="21" t="n">
        <f aca="false">SUBTOTAL(109,E2:E311)</f>
        <v>15255500</v>
      </c>
      <c r="G313" s="21" t="n">
        <f aca="false">SUBTOTAL(109,G2:G311)</f>
        <v>14765627</v>
      </c>
      <c r="H313" s="21" t="n">
        <f aca="false">SUBTOTAL(109,H2:H311)</f>
        <v>489873</v>
      </c>
    </row>
  </sheetData>
  <autoFilter ref="A1:H3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36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5"/>
    <col collapsed="false" customWidth="true" hidden="false" outlineLevel="0" max="8" min="7" style="0" width="14"/>
    <col collapsed="false" customWidth="true" hidden="false" outlineLevel="0" max="9" min="9" style="0" width="15"/>
    <col collapsed="false" customWidth="true" hidden="false" outlineLevel="0" max="10" min="10" style="0" width="13"/>
    <col collapsed="false" customWidth="true" hidden="false" outlineLevel="0" max="11" min="11" style="0" width="16"/>
    <col collapsed="false" customWidth="true" hidden="false" outlineLevel="0" max="12" min="12" style="0" width="24"/>
    <col collapsed="false" customWidth="true" hidden="false" outlineLevel="0" max="13" min="13" style="0" width="11"/>
  </cols>
  <sheetData>
    <row r="1" customFormat="false" ht="31.5" hidden="false" customHeight="true" outlineLevel="0" collapsed="false">
      <c r="A1" s="18" t="s">
        <v>421</v>
      </c>
      <c r="B1" s="18" t="s">
        <v>76</v>
      </c>
      <c r="C1" s="18" t="s">
        <v>77</v>
      </c>
      <c r="D1" s="18" t="s">
        <v>422</v>
      </c>
      <c r="E1" s="18" t="s">
        <v>197</v>
      </c>
      <c r="F1" s="18" t="s">
        <v>423</v>
      </c>
      <c r="G1" s="18" t="s">
        <v>424</v>
      </c>
      <c r="H1" s="18" t="s">
        <v>425</v>
      </c>
      <c r="I1" s="18" t="s">
        <v>426</v>
      </c>
      <c r="J1" s="18" t="s">
        <v>427</v>
      </c>
      <c r="K1" s="18" t="s">
        <v>428</v>
      </c>
      <c r="L1" s="18" t="s">
        <v>429</v>
      </c>
      <c r="M1" s="18" t="s">
        <v>430</v>
      </c>
    </row>
    <row r="2" customFormat="false" ht="15" hidden="false" customHeight="false" outlineLevel="0" collapsed="false">
      <c r="A2" s="19" t="s">
        <v>431</v>
      </c>
      <c r="B2" s="19" t="s">
        <v>87</v>
      </c>
      <c r="C2" s="19" t="s">
        <v>88</v>
      </c>
      <c r="D2" s="22" t="n">
        <v>45955</v>
      </c>
      <c r="E2" s="19" t="s">
        <v>432</v>
      </c>
      <c r="F2" s="17" t="n">
        <f aca="false">SUMIFS('Claim lines'!$E$2:$E$1102,'Claim lines'!$A$2:$A$1102,A2)</f>
        <v>34859.25</v>
      </c>
      <c r="G2" s="17" t="n">
        <v>1742.96</v>
      </c>
      <c r="H2" s="17" t="n">
        <v>0</v>
      </c>
      <c r="I2" s="17" t="n">
        <f aca="false">F2-G2+H2</f>
        <v>33116.29</v>
      </c>
      <c r="J2" s="17" t="n">
        <f aca="false">ROUND(ROUND(I2*100,0)/10,0)/100</f>
        <v>3311.63</v>
      </c>
      <c r="K2" s="17" t="n">
        <f aca="false">I2+J2</f>
        <v>36427.92</v>
      </c>
      <c r="L2" s="19" t="s">
        <v>433</v>
      </c>
      <c r="M2" s="23" t="n">
        <f aca="false">DATE(YEAR(D2),MONTH(D2),1)</f>
        <v>45931</v>
      </c>
    </row>
    <row r="3" customFormat="false" ht="15" hidden="false" customHeight="false" outlineLevel="0" collapsed="false">
      <c r="A3" s="19" t="s">
        <v>434</v>
      </c>
      <c r="B3" s="19" t="s">
        <v>92</v>
      </c>
      <c r="C3" s="19" t="s">
        <v>93</v>
      </c>
      <c r="D3" s="22" t="n">
        <v>45955</v>
      </c>
      <c r="E3" s="19" t="s">
        <v>432</v>
      </c>
      <c r="F3" s="17" t="n">
        <f aca="false">SUMIFS('Claim lines'!$E$2:$E$1102,'Claim lines'!$A$2:$A$1102,A3)</f>
        <v>38562.4</v>
      </c>
      <c r="G3" s="17" t="n">
        <v>1928.12</v>
      </c>
      <c r="H3" s="17" t="n">
        <v>0</v>
      </c>
      <c r="I3" s="17" t="n">
        <f aca="false">F3-G3+H3</f>
        <v>36634.28</v>
      </c>
      <c r="J3" s="17" t="n">
        <f aca="false">ROUND(ROUND(I3*100,0)/10,0)/100</f>
        <v>3663.43</v>
      </c>
      <c r="K3" s="17" t="n">
        <f aca="false">I3+J3</f>
        <v>40297.71</v>
      </c>
      <c r="L3" s="19" t="s">
        <v>433</v>
      </c>
      <c r="M3" s="23" t="n">
        <f aca="false">DATE(YEAR(D3),MONTH(D3),1)</f>
        <v>45931</v>
      </c>
    </row>
    <row r="4" customFormat="false" ht="15" hidden="false" customHeight="false" outlineLevel="0" collapsed="false">
      <c r="A4" s="19" t="s">
        <v>435</v>
      </c>
      <c r="B4" s="19" t="s">
        <v>94</v>
      </c>
      <c r="C4" s="19" t="s">
        <v>95</v>
      </c>
      <c r="D4" s="22" t="n">
        <v>45955</v>
      </c>
      <c r="E4" s="19" t="s">
        <v>432</v>
      </c>
      <c r="F4" s="17" t="n">
        <f aca="false">SUMIFS('Claim lines'!$E$2:$E$1102,'Claim lines'!$A$2:$A$1102,A4)</f>
        <v>7248.6</v>
      </c>
      <c r="G4" s="17" t="n">
        <v>0</v>
      </c>
      <c r="H4" s="17" t="n">
        <v>0</v>
      </c>
      <c r="I4" s="17" t="n">
        <f aca="false">F4-G4+H4</f>
        <v>7248.6</v>
      </c>
      <c r="J4" s="17" t="n">
        <f aca="false">ROUND(ROUND(I4*100,0)/10,0)/100</f>
        <v>724.86</v>
      </c>
      <c r="K4" s="17" t="n">
        <f aca="false">I4+J4</f>
        <v>7973.46</v>
      </c>
      <c r="L4" s="19" t="s">
        <v>433</v>
      </c>
      <c r="M4" s="23" t="n">
        <f aca="false">DATE(YEAR(D4),MONTH(D4),1)</f>
        <v>45931</v>
      </c>
    </row>
    <row r="5" customFormat="false" ht="15" hidden="false" customHeight="false" outlineLevel="0" collapsed="false">
      <c r="A5" s="19" t="s">
        <v>436</v>
      </c>
      <c r="B5" s="19" t="s">
        <v>97</v>
      </c>
      <c r="C5" s="19" t="s">
        <v>98</v>
      </c>
      <c r="D5" s="22" t="n">
        <v>45955</v>
      </c>
      <c r="E5" s="19" t="s">
        <v>432</v>
      </c>
      <c r="F5" s="17" t="n">
        <f aca="false">SUMIFS('Claim lines'!$E$2:$E$1102,'Claim lines'!$A$2:$A$1102,A5)</f>
        <v>80272.05</v>
      </c>
      <c r="G5" s="17" t="n">
        <v>4013.6</v>
      </c>
      <c r="H5" s="17" t="n">
        <v>0</v>
      </c>
      <c r="I5" s="17" t="n">
        <f aca="false">F5-G5+H5</f>
        <v>76258.45</v>
      </c>
      <c r="J5" s="17" t="n">
        <f aca="false">ROUND(ROUND(I5*100,0)/10,0)/100</f>
        <v>7625.85</v>
      </c>
      <c r="K5" s="17" t="n">
        <f aca="false">I5+J5</f>
        <v>83884.3</v>
      </c>
      <c r="L5" s="19" t="s">
        <v>433</v>
      </c>
      <c r="M5" s="23" t="n">
        <f aca="false">DATE(YEAR(D5),MONTH(D5),1)</f>
        <v>45931</v>
      </c>
    </row>
    <row r="6" customFormat="false" ht="15" hidden="false" customHeight="false" outlineLevel="0" collapsed="false">
      <c r="A6" s="19" t="s">
        <v>437</v>
      </c>
      <c r="B6" s="19" t="s">
        <v>100</v>
      </c>
      <c r="C6" s="19" t="s">
        <v>101</v>
      </c>
      <c r="D6" s="22" t="n">
        <v>45955</v>
      </c>
      <c r="E6" s="19" t="s">
        <v>432</v>
      </c>
      <c r="F6" s="17" t="n">
        <f aca="false">SUMIFS('Claim lines'!$E$2:$E$1102,'Claim lines'!$A$2:$A$1102,A6)</f>
        <v>14374.4</v>
      </c>
      <c r="G6" s="17" t="n">
        <v>718.72</v>
      </c>
      <c r="H6" s="17" t="n">
        <v>0</v>
      </c>
      <c r="I6" s="17" t="n">
        <f aca="false">F6-G6+H6</f>
        <v>13655.68</v>
      </c>
      <c r="J6" s="17" t="n">
        <f aca="false">ROUND(ROUND(I6*100,0)/10,0)/100</f>
        <v>1365.57</v>
      </c>
      <c r="K6" s="17" t="n">
        <f aca="false">I6+J6</f>
        <v>15021.25</v>
      </c>
      <c r="L6" s="19" t="s">
        <v>433</v>
      </c>
      <c r="M6" s="23" t="n">
        <f aca="false">DATE(YEAR(D6),MONTH(D6),1)</f>
        <v>45931</v>
      </c>
    </row>
    <row r="7" customFormat="false" ht="15" hidden="false" customHeight="false" outlineLevel="0" collapsed="false">
      <c r="A7" s="19" t="s">
        <v>438</v>
      </c>
      <c r="B7" s="19" t="s">
        <v>102</v>
      </c>
      <c r="C7" s="19" t="s">
        <v>103</v>
      </c>
      <c r="D7" s="22" t="n">
        <v>45955</v>
      </c>
      <c r="E7" s="19" t="s">
        <v>432</v>
      </c>
      <c r="F7" s="17" t="n">
        <f aca="false">SUMIFS('Claim lines'!$E$2:$E$1102,'Claim lines'!$A$2:$A$1102,A7)</f>
        <v>153079.2</v>
      </c>
      <c r="G7" s="17" t="n">
        <v>7653.96</v>
      </c>
      <c r="H7" s="17" t="n">
        <v>0</v>
      </c>
      <c r="I7" s="17" t="n">
        <f aca="false">F7-G7+H7</f>
        <v>145425.24</v>
      </c>
      <c r="J7" s="17" t="n">
        <f aca="false">ROUND(ROUND(I7*100,0)/10,0)/100</f>
        <v>14542.52</v>
      </c>
      <c r="K7" s="17" t="n">
        <f aca="false">I7+J7</f>
        <v>159967.76</v>
      </c>
      <c r="L7" s="19" t="s">
        <v>433</v>
      </c>
      <c r="M7" s="23" t="n">
        <f aca="false">DATE(YEAR(D7),MONTH(D7),1)</f>
        <v>45931</v>
      </c>
    </row>
    <row r="8" customFormat="false" ht="15" hidden="false" customHeight="false" outlineLevel="0" collapsed="false">
      <c r="A8" s="19" t="s">
        <v>439</v>
      </c>
      <c r="B8" s="19" t="s">
        <v>104</v>
      </c>
      <c r="C8" s="19" t="s">
        <v>105</v>
      </c>
      <c r="D8" s="22" t="n">
        <v>45955</v>
      </c>
      <c r="E8" s="19" t="s">
        <v>432</v>
      </c>
      <c r="F8" s="17" t="n">
        <f aca="false">SUMIFS('Claim lines'!$E$2:$E$1102,'Claim lines'!$A$2:$A$1102,A8)</f>
        <v>25450</v>
      </c>
      <c r="G8" s="17" t="n">
        <v>1272.5</v>
      </c>
      <c r="H8" s="17" t="n">
        <v>0</v>
      </c>
      <c r="I8" s="17" t="n">
        <f aca="false">F8-G8+H8</f>
        <v>24177.5</v>
      </c>
      <c r="J8" s="17" t="n">
        <f aca="false">ROUND(ROUND(I8*100,0)/10,0)/100</f>
        <v>2417.75</v>
      </c>
      <c r="K8" s="17" t="n">
        <f aca="false">I8+J8</f>
        <v>26595.25</v>
      </c>
      <c r="L8" s="19" t="s">
        <v>433</v>
      </c>
      <c r="M8" s="23" t="n">
        <f aca="false">DATE(YEAR(D8),MONTH(D8),1)</f>
        <v>45931</v>
      </c>
    </row>
    <row r="9" customFormat="false" ht="15" hidden="false" customHeight="false" outlineLevel="0" collapsed="false">
      <c r="A9" s="19" t="s">
        <v>440</v>
      </c>
      <c r="B9" s="19" t="s">
        <v>106</v>
      </c>
      <c r="C9" s="19" t="s">
        <v>107</v>
      </c>
      <c r="D9" s="22" t="n">
        <v>45955</v>
      </c>
      <c r="E9" s="19" t="s">
        <v>432</v>
      </c>
      <c r="F9" s="17" t="n">
        <f aca="false">SUMIFS('Claim lines'!$E$2:$E$1102,'Claim lines'!$A$2:$A$1102,A9)</f>
        <v>17640.2</v>
      </c>
      <c r="G9" s="17" t="n">
        <v>882.01</v>
      </c>
      <c r="H9" s="17" t="n">
        <v>0</v>
      </c>
      <c r="I9" s="17" t="n">
        <f aca="false">F9-G9+H9</f>
        <v>16758.19</v>
      </c>
      <c r="J9" s="17" t="n">
        <f aca="false">ROUND(ROUND(I9*100,0)/10,0)/100</f>
        <v>1675.82</v>
      </c>
      <c r="K9" s="17" t="n">
        <f aca="false">I9+J9</f>
        <v>18434.01</v>
      </c>
      <c r="L9" s="19" t="s">
        <v>433</v>
      </c>
      <c r="M9" s="23" t="n">
        <f aca="false">DATE(YEAR(D9),MONTH(D9),1)</f>
        <v>45931</v>
      </c>
    </row>
    <row r="10" customFormat="false" ht="15" hidden="false" customHeight="false" outlineLevel="0" collapsed="false">
      <c r="A10" s="19" t="s">
        <v>441</v>
      </c>
      <c r="B10" s="19" t="s">
        <v>108</v>
      </c>
      <c r="C10" s="19" t="s">
        <v>109</v>
      </c>
      <c r="D10" s="22" t="n">
        <v>45955</v>
      </c>
      <c r="E10" s="19" t="s">
        <v>432</v>
      </c>
      <c r="F10" s="17" t="n">
        <f aca="false">SUMIFS('Claim lines'!$E$2:$E$1102,'Claim lines'!$A$2:$A$1102,A10)</f>
        <v>55080</v>
      </c>
      <c r="G10" s="17" t="n">
        <v>2754</v>
      </c>
      <c r="H10" s="17" t="n">
        <v>0</v>
      </c>
      <c r="I10" s="17" t="n">
        <f aca="false">F10-G10+H10</f>
        <v>52326</v>
      </c>
      <c r="J10" s="17" t="n">
        <f aca="false">ROUND(ROUND(I10*100,0)/10,0)/100</f>
        <v>5232.6</v>
      </c>
      <c r="K10" s="17" t="n">
        <f aca="false">I10+J10</f>
        <v>57558.6</v>
      </c>
      <c r="L10" s="19" t="s">
        <v>433</v>
      </c>
      <c r="M10" s="23" t="n">
        <f aca="false">DATE(YEAR(D10),MONTH(D10),1)</f>
        <v>45931</v>
      </c>
    </row>
    <row r="11" customFormat="false" ht="15" hidden="false" customHeight="false" outlineLevel="0" collapsed="false">
      <c r="A11" s="19" t="s">
        <v>442</v>
      </c>
      <c r="B11" s="19" t="s">
        <v>110</v>
      </c>
      <c r="C11" s="19" t="s">
        <v>111</v>
      </c>
      <c r="D11" s="22" t="n">
        <v>45955</v>
      </c>
      <c r="E11" s="19" t="s">
        <v>432</v>
      </c>
      <c r="F11" s="17" t="n">
        <f aca="false">SUMIFS('Claim lines'!$E$2:$E$1102,'Claim lines'!$A$2:$A$1102,A11)</f>
        <v>93552.25</v>
      </c>
      <c r="G11" s="17" t="n">
        <v>0</v>
      </c>
      <c r="H11" s="17" t="n">
        <v>0</v>
      </c>
      <c r="I11" s="17" t="n">
        <f aca="false">F11-G11+H11</f>
        <v>93552.25</v>
      </c>
      <c r="J11" s="17" t="n">
        <f aca="false">ROUND(ROUND(I11*100,0)/10,0)/100</f>
        <v>9355.23</v>
      </c>
      <c r="K11" s="17" t="n">
        <f aca="false">I11+J11</f>
        <v>102907.48</v>
      </c>
      <c r="L11" s="19" t="s">
        <v>433</v>
      </c>
      <c r="M11" s="23" t="n">
        <f aca="false">DATE(YEAR(D11),MONTH(D11),1)</f>
        <v>45931</v>
      </c>
    </row>
    <row r="12" customFormat="false" ht="15" hidden="false" customHeight="false" outlineLevel="0" collapsed="false">
      <c r="A12" s="19" t="s">
        <v>443</v>
      </c>
      <c r="B12" s="19" t="s">
        <v>113</v>
      </c>
      <c r="C12" s="19" t="s">
        <v>114</v>
      </c>
      <c r="D12" s="22" t="n">
        <v>45955</v>
      </c>
      <c r="E12" s="19" t="s">
        <v>432</v>
      </c>
      <c r="F12" s="17" t="n">
        <f aca="false">SUMIFS('Claim lines'!$E$2:$E$1102,'Claim lines'!$A$2:$A$1102,A12)</f>
        <v>24282</v>
      </c>
      <c r="G12" s="17" t="n">
        <v>0</v>
      </c>
      <c r="H12" s="17" t="n">
        <v>0</v>
      </c>
      <c r="I12" s="17" t="n">
        <f aca="false">F12-G12+H12</f>
        <v>24282</v>
      </c>
      <c r="J12" s="17" t="n">
        <f aca="false">ROUND(ROUND(I12*100,0)/10,0)/100</f>
        <v>2428.2</v>
      </c>
      <c r="K12" s="17" t="n">
        <f aca="false">I12+J12</f>
        <v>26710.2</v>
      </c>
      <c r="L12" s="19" t="s">
        <v>433</v>
      </c>
      <c r="M12" s="23" t="n">
        <f aca="false">DATE(YEAR(D12),MONTH(D12),1)</f>
        <v>45931</v>
      </c>
    </row>
    <row r="13" customFormat="false" ht="15" hidden="false" customHeight="false" outlineLevel="0" collapsed="false">
      <c r="A13" s="19" t="s">
        <v>444</v>
      </c>
      <c r="B13" s="19" t="s">
        <v>115</v>
      </c>
      <c r="C13" s="19" t="s">
        <v>116</v>
      </c>
      <c r="D13" s="22" t="n">
        <v>45955</v>
      </c>
      <c r="E13" s="19" t="s">
        <v>432</v>
      </c>
      <c r="F13" s="17" t="n">
        <f aca="false">SUMIFS('Claim lines'!$E$2:$E$1102,'Claim lines'!$A$2:$A$1102,A13)</f>
        <v>53351.25</v>
      </c>
      <c r="G13" s="17" t="n">
        <v>2667.56</v>
      </c>
      <c r="H13" s="17" t="n">
        <v>0</v>
      </c>
      <c r="I13" s="17" t="n">
        <f aca="false">F13-G13+H13</f>
        <v>50683.69</v>
      </c>
      <c r="J13" s="17" t="n">
        <f aca="false">ROUND(ROUND(I13*100,0)/10,0)/100</f>
        <v>5068.37</v>
      </c>
      <c r="K13" s="17" t="n">
        <f aca="false">I13+J13</f>
        <v>55752.06</v>
      </c>
      <c r="L13" s="19" t="s">
        <v>433</v>
      </c>
      <c r="M13" s="23" t="n">
        <f aca="false">DATE(YEAR(D13),MONTH(D13),1)</f>
        <v>45931</v>
      </c>
    </row>
    <row r="14" customFormat="false" ht="15" hidden="false" customHeight="false" outlineLevel="0" collapsed="false">
      <c r="A14" s="19" t="s">
        <v>445</v>
      </c>
      <c r="B14" s="19" t="s">
        <v>117</v>
      </c>
      <c r="C14" s="19" t="s">
        <v>118</v>
      </c>
      <c r="D14" s="22" t="n">
        <v>45955</v>
      </c>
      <c r="E14" s="19" t="s">
        <v>432</v>
      </c>
      <c r="F14" s="17" t="n">
        <f aca="false">SUMIFS('Claim lines'!$E$2:$E$1102,'Claim lines'!$A$2:$A$1102,A14)</f>
        <v>15618.5</v>
      </c>
      <c r="G14" s="17" t="n">
        <v>0</v>
      </c>
      <c r="H14" s="17" t="n">
        <v>0</v>
      </c>
      <c r="I14" s="17" t="n">
        <f aca="false">F14-G14+H14</f>
        <v>15618.5</v>
      </c>
      <c r="J14" s="17" t="n">
        <f aca="false">ROUND(ROUND(I14*100,0)/10,0)/100</f>
        <v>1561.85</v>
      </c>
      <c r="K14" s="17" t="n">
        <f aca="false">I14+J14</f>
        <v>17180.35</v>
      </c>
      <c r="L14" s="19" t="s">
        <v>433</v>
      </c>
      <c r="M14" s="23" t="n">
        <f aca="false">DATE(YEAR(D14),MONTH(D14),1)</f>
        <v>45931</v>
      </c>
    </row>
    <row r="15" customFormat="false" ht="15" hidden="false" customHeight="false" outlineLevel="0" collapsed="false">
      <c r="A15" s="19" t="s">
        <v>446</v>
      </c>
      <c r="B15" s="19" t="s">
        <v>120</v>
      </c>
      <c r="C15" s="19" t="s">
        <v>121</v>
      </c>
      <c r="D15" s="22" t="n">
        <v>45955</v>
      </c>
      <c r="E15" s="19" t="s">
        <v>432</v>
      </c>
      <c r="F15" s="17" t="n">
        <f aca="false">SUMIFS('Claim lines'!$E$2:$E$1102,'Claim lines'!$A$2:$A$1102,A15)</f>
        <v>63102.15</v>
      </c>
      <c r="G15" s="17" t="n">
        <v>3155.11</v>
      </c>
      <c r="H15" s="17" t="n">
        <v>0</v>
      </c>
      <c r="I15" s="17" t="n">
        <f aca="false">F15-G15+H15</f>
        <v>59947.04</v>
      </c>
      <c r="J15" s="17" t="n">
        <f aca="false">ROUND(ROUND(I15*100,0)/10,0)/100</f>
        <v>5994.7</v>
      </c>
      <c r="K15" s="17" t="n">
        <f aca="false">I15+J15</f>
        <v>65941.74</v>
      </c>
      <c r="L15" s="19" t="s">
        <v>433</v>
      </c>
      <c r="M15" s="23" t="n">
        <f aca="false">DATE(YEAR(D15),MONTH(D15),1)</f>
        <v>45931</v>
      </c>
    </row>
    <row r="16" customFormat="false" ht="15" hidden="false" customHeight="false" outlineLevel="0" collapsed="false">
      <c r="A16" s="19" t="s">
        <v>447</v>
      </c>
      <c r="B16" s="19" t="s">
        <v>122</v>
      </c>
      <c r="C16" s="19" t="s">
        <v>123</v>
      </c>
      <c r="D16" s="22" t="n">
        <v>45955</v>
      </c>
      <c r="E16" s="19" t="s">
        <v>432</v>
      </c>
      <c r="F16" s="17" t="n">
        <f aca="false">SUMIFS('Claim lines'!$E$2:$E$1102,'Claim lines'!$A$2:$A$1102,A16)</f>
        <v>123080.65</v>
      </c>
      <c r="G16" s="17" t="n">
        <v>6154.03</v>
      </c>
      <c r="H16" s="17" t="n">
        <v>0</v>
      </c>
      <c r="I16" s="17" t="n">
        <f aca="false">F16-G16+H16</f>
        <v>116926.62</v>
      </c>
      <c r="J16" s="17" t="n">
        <f aca="false">ROUND(ROUND(I16*100,0)/10,0)/100</f>
        <v>11692.66</v>
      </c>
      <c r="K16" s="17" t="n">
        <f aca="false">I16+J16</f>
        <v>128619.28</v>
      </c>
      <c r="L16" s="19" t="s">
        <v>433</v>
      </c>
      <c r="M16" s="23" t="n">
        <f aca="false">DATE(YEAR(D16),MONTH(D16),1)</f>
        <v>45931</v>
      </c>
    </row>
    <row r="17" customFormat="false" ht="15" hidden="false" customHeight="false" outlineLevel="0" collapsed="false">
      <c r="A17" s="19" t="s">
        <v>448</v>
      </c>
      <c r="B17" s="19" t="s">
        <v>124</v>
      </c>
      <c r="C17" s="19" t="s">
        <v>125</v>
      </c>
      <c r="D17" s="22" t="n">
        <v>45955</v>
      </c>
      <c r="E17" s="19" t="s">
        <v>432</v>
      </c>
      <c r="F17" s="17" t="n">
        <f aca="false">SUMIFS('Claim lines'!$E$2:$E$1102,'Claim lines'!$A$2:$A$1102,A17)</f>
        <v>23024.8</v>
      </c>
      <c r="G17" s="17" t="n">
        <v>1151.24</v>
      </c>
      <c r="H17" s="17" t="n">
        <v>0</v>
      </c>
      <c r="I17" s="17" t="n">
        <f aca="false">F17-G17+H17</f>
        <v>21873.56</v>
      </c>
      <c r="J17" s="17" t="n">
        <f aca="false">ROUND(ROUND(I17*100,0)/10,0)/100</f>
        <v>2187.36</v>
      </c>
      <c r="K17" s="17" t="n">
        <f aca="false">I17+J17</f>
        <v>24060.92</v>
      </c>
      <c r="L17" s="19" t="s">
        <v>433</v>
      </c>
      <c r="M17" s="23" t="n">
        <f aca="false">DATE(YEAR(D17),MONTH(D17),1)</f>
        <v>45931</v>
      </c>
    </row>
    <row r="18" customFormat="false" ht="15" hidden="false" customHeight="false" outlineLevel="0" collapsed="false">
      <c r="A18" s="19" t="s">
        <v>449</v>
      </c>
      <c r="B18" s="19" t="s">
        <v>127</v>
      </c>
      <c r="C18" s="19" t="s">
        <v>128</v>
      </c>
      <c r="D18" s="22" t="n">
        <v>45955</v>
      </c>
      <c r="E18" s="19" t="s">
        <v>432</v>
      </c>
      <c r="F18" s="17" t="n">
        <f aca="false">SUMIFS('Claim lines'!$E$2:$E$1102,'Claim lines'!$A$2:$A$1102,A18)</f>
        <v>20443.4</v>
      </c>
      <c r="G18" s="17" t="n">
        <v>1022.17</v>
      </c>
      <c r="H18" s="17" t="n">
        <v>0</v>
      </c>
      <c r="I18" s="17" t="n">
        <f aca="false">F18-G18+H18</f>
        <v>19421.23</v>
      </c>
      <c r="J18" s="17" t="n">
        <f aca="false">ROUND(ROUND(I18*100,0)/10,0)/100</f>
        <v>1942.12</v>
      </c>
      <c r="K18" s="17" t="n">
        <f aca="false">I18+J18</f>
        <v>21363.35</v>
      </c>
      <c r="L18" s="19" t="s">
        <v>433</v>
      </c>
      <c r="M18" s="23" t="n">
        <f aca="false">DATE(YEAR(D18),MONTH(D18),1)</f>
        <v>45931</v>
      </c>
    </row>
    <row r="19" customFormat="false" ht="15" hidden="false" customHeight="false" outlineLevel="0" collapsed="false">
      <c r="A19" s="19" t="s">
        <v>450</v>
      </c>
      <c r="B19" s="19" t="s">
        <v>129</v>
      </c>
      <c r="C19" s="19" t="s">
        <v>130</v>
      </c>
      <c r="D19" s="22" t="n">
        <v>45955</v>
      </c>
      <c r="E19" s="19" t="s">
        <v>432</v>
      </c>
      <c r="F19" s="17" t="n">
        <f aca="false">SUMIFS('Claim lines'!$E$2:$E$1102,'Claim lines'!$A$2:$A$1102,A19)</f>
        <v>102649.05</v>
      </c>
      <c r="G19" s="17" t="n">
        <v>0</v>
      </c>
      <c r="H19" s="17" t="n">
        <v>0</v>
      </c>
      <c r="I19" s="17" t="n">
        <f aca="false">F19-G19+H19</f>
        <v>102649.05</v>
      </c>
      <c r="J19" s="17" t="n">
        <f aca="false">ROUND(ROUND(I19*100,0)/10,0)/100</f>
        <v>10264.91</v>
      </c>
      <c r="K19" s="17" t="n">
        <f aca="false">I19+J19</f>
        <v>112913.96</v>
      </c>
      <c r="L19" s="19" t="s">
        <v>433</v>
      </c>
      <c r="M19" s="23" t="n">
        <f aca="false">DATE(YEAR(D19),MONTH(D19),1)</f>
        <v>45931</v>
      </c>
    </row>
    <row r="20" customFormat="false" ht="15" hidden="false" customHeight="false" outlineLevel="0" collapsed="false">
      <c r="A20" s="19" t="s">
        <v>451</v>
      </c>
      <c r="B20" s="19" t="s">
        <v>131</v>
      </c>
      <c r="C20" s="19" t="s">
        <v>132</v>
      </c>
      <c r="D20" s="22" t="n">
        <v>45955</v>
      </c>
      <c r="E20" s="19" t="s">
        <v>432</v>
      </c>
      <c r="F20" s="17" t="n">
        <f aca="false">SUMIFS('Claim lines'!$E$2:$E$1102,'Claim lines'!$A$2:$A$1102,A20)</f>
        <v>16792.6</v>
      </c>
      <c r="G20" s="17" t="n">
        <v>0</v>
      </c>
      <c r="H20" s="17" t="n">
        <v>0</v>
      </c>
      <c r="I20" s="17" t="n">
        <f aca="false">F20-G20+H20</f>
        <v>16792.6</v>
      </c>
      <c r="J20" s="17" t="n">
        <f aca="false">ROUND(ROUND(I20*100,0)/10,0)/100</f>
        <v>1679.26</v>
      </c>
      <c r="K20" s="17" t="n">
        <f aca="false">I20+J20</f>
        <v>18471.86</v>
      </c>
      <c r="L20" s="19" t="s">
        <v>433</v>
      </c>
      <c r="M20" s="23" t="n">
        <f aca="false">DATE(YEAR(D20),MONTH(D20),1)</f>
        <v>45931</v>
      </c>
    </row>
    <row r="21" customFormat="false" ht="15" hidden="false" customHeight="false" outlineLevel="0" collapsed="false">
      <c r="A21" s="19" t="s">
        <v>452</v>
      </c>
      <c r="B21" s="19" t="s">
        <v>134</v>
      </c>
      <c r="C21" s="19" t="s">
        <v>135</v>
      </c>
      <c r="D21" s="22" t="n">
        <v>45955</v>
      </c>
      <c r="E21" s="19" t="s">
        <v>432</v>
      </c>
      <c r="F21" s="17" t="n">
        <f aca="false">SUMIFS('Claim lines'!$E$2:$E$1102,'Claim lines'!$A$2:$A$1102,A21)</f>
        <v>14088</v>
      </c>
      <c r="G21" s="17" t="n">
        <v>704.4</v>
      </c>
      <c r="H21" s="17" t="n">
        <v>0</v>
      </c>
      <c r="I21" s="17" t="n">
        <f aca="false">F21-G21+H21</f>
        <v>13383.6</v>
      </c>
      <c r="J21" s="17" t="n">
        <f aca="false">ROUND(ROUND(I21*100,0)/10,0)/100</f>
        <v>1338.36</v>
      </c>
      <c r="K21" s="17" t="n">
        <f aca="false">I21+J21</f>
        <v>14721.96</v>
      </c>
      <c r="L21" s="19" t="s">
        <v>433</v>
      </c>
      <c r="M21" s="23" t="n">
        <f aca="false">DATE(YEAR(D21),MONTH(D21),1)</f>
        <v>45931</v>
      </c>
    </row>
    <row r="22" customFormat="false" ht="15" hidden="false" customHeight="false" outlineLevel="0" collapsed="false">
      <c r="A22" s="19" t="s">
        <v>453</v>
      </c>
      <c r="B22" s="19" t="s">
        <v>136</v>
      </c>
      <c r="C22" s="19" t="s">
        <v>137</v>
      </c>
      <c r="D22" s="22" t="n">
        <v>45955</v>
      </c>
      <c r="E22" s="19" t="s">
        <v>432</v>
      </c>
      <c r="F22" s="17" t="n">
        <f aca="false">SUMIFS('Claim lines'!$E$2:$E$1102,'Claim lines'!$A$2:$A$1102,A22)</f>
        <v>63780.45</v>
      </c>
      <c r="G22" s="17" t="n">
        <v>3189.02</v>
      </c>
      <c r="H22" s="17" t="n">
        <v>0</v>
      </c>
      <c r="I22" s="17" t="n">
        <f aca="false">F22-G22+H22</f>
        <v>60591.43</v>
      </c>
      <c r="J22" s="17" t="n">
        <f aca="false">ROUND(ROUND(I22*100,0)/10,0)/100</f>
        <v>6059.14</v>
      </c>
      <c r="K22" s="17" t="n">
        <f aca="false">I22+J22</f>
        <v>66650.57</v>
      </c>
      <c r="L22" s="19" t="s">
        <v>433</v>
      </c>
      <c r="M22" s="23" t="n">
        <f aca="false">DATE(YEAR(D22),MONTH(D22),1)</f>
        <v>45931</v>
      </c>
    </row>
    <row r="23" customFormat="false" ht="15" hidden="false" customHeight="false" outlineLevel="0" collapsed="false">
      <c r="A23" s="19" t="s">
        <v>454</v>
      </c>
      <c r="B23" s="19" t="s">
        <v>138</v>
      </c>
      <c r="C23" s="19" t="s">
        <v>139</v>
      </c>
      <c r="D23" s="22" t="n">
        <v>45955</v>
      </c>
      <c r="E23" s="19" t="s">
        <v>432</v>
      </c>
      <c r="F23" s="17" t="n">
        <f aca="false">SUMIFS('Claim lines'!$E$2:$E$1102,'Claim lines'!$A$2:$A$1102,A23)</f>
        <v>25606.5</v>
      </c>
      <c r="G23" s="17" t="n">
        <v>1280.33</v>
      </c>
      <c r="H23" s="17" t="n">
        <v>0</v>
      </c>
      <c r="I23" s="17" t="n">
        <f aca="false">F23-G23+H23</f>
        <v>24326.17</v>
      </c>
      <c r="J23" s="17" t="n">
        <f aca="false">ROUND(ROUND(I23*100,0)/10,0)/100</f>
        <v>2432.62</v>
      </c>
      <c r="K23" s="17" t="n">
        <f aca="false">I23+J23</f>
        <v>26758.79</v>
      </c>
      <c r="L23" s="19" t="s">
        <v>433</v>
      </c>
      <c r="M23" s="23" t="n">
        <f aca="false">DATE(YEAR(D23),MONTH(D23),1)</f>
        <v>45931</v>
      </c>
    </row>
    <row r="24" customFormat="false" ht="15" hidden="false" customHeight="false" outlineLevel="0" collapsed="false">
      <c r="A24" s="19" t="s">
        <v>455</v>
      </c>
      <c r="B24" s="19" t="s">
        <v>140</v>
      </c>
      <c r="C24" s="19" t="s">
        <v>141</v>
      </c>
      <c r="D24" s="22" t="n">
        <v>45955</v>
      </c>
      <c r="E24" s="19" t="s">
        <v>432</v>
      </c>
      <c r="F24" s="17" t="n">
        <f aca="false">SUMIFS('Claim lines'!$E$2:$E$1102,'Claim lines'!$A$2:$A$1102,A24)</f>
        <v>28281.85</v>
      </c>
      <c r="G24" s="17" t="n">
        <v>1414.09</v>
      </c>
      <c r="H24" s="17" t="n">
        <v>0</v>
      </c>
      <c r="I24" s="17" t="n">
        <f aca="false">F24-G24+H24</f>
        <v>26867.76</v>
      </c>
      <c r="J24" s="17" t="n">
        <f aca="false">ROUND(ROUND(I24*100,0)/10,0)/100</f>
        <v>2686.78</v>
      </c>
      <c r="K24" s="17" t="n">
        <f aca="false">I24+J24</f>
        <v>29554.54</v>
      </c>
      <c r="L24" s="19" t="s">
        <v>433</v>
      </c>
      <c r="M24" s="23" t="n">
        <f aca="false">DATE(YEAR(D24),MONTH(D24),1)</f>
        <v>45931</v>
      </c>
    </row>
    <row r="25" customFormat="false" ht="15" hidden="false" customHeight="false" outlineLevel="0" collapsed="false">
      <c r="A25" s="19" t="s">
        <v>456</v>
      </c>
      <c r="B25" s="19" t="s">
        <v>147</v>
      </c>
      <c r="C25" s="19" t="s">
        <v>148</v>
      </c>
      <c r="D25" s="22" t="n">
        <v>45955</v>
      </c>
      <c r="E25" s="19" t="s">
        <v>432</v>
      </c>
      <c r="F25" s="17" t="n">
        <f aca="false">SUMIFS('Claim lines'!$E$2:$E$1102,'Claim lines'!$A$2:$A$1102,A25)</f>
        <v>6825</v>
      </c>
      <c r="G25" s="17" t="n">
        <v>0</v>
      </c>
      <c r="H25" s="17" t="n">
        <v>0</v>
      </c>
      <c r="I25" s="17" t="n">
        <f aca="false">F25-G25+H25</f>
        <v>6825</v>
      </c>
      <c r="J25" s="17" t="n">
        <f aca="false">ROUND(ROUND(I25*100,0)/10,0)/100</f>
        <v>682.5</v>
      </c>
      <c r="K25" s="17" t="n">
        <f aca="false">I25+J25</f>
        <v>7507.5</v>
      </c>
      <c r="L25" s="19" t="s">
        <v>433</v>
      </c>
      <c r="M25" s="23" t="n">
        <f aca="false">DATE(YEAR(D25),MONTH(D25),1)</f>
        <v>45931</v>
      </c>
    </row>
    <row r="26" customFormat="false" ht="15" hidden="false" customHeight="false" outlineLevel="0" collapsed="false">
      <c r="A26" s="19" t="s">
        <v>457</v>
      </c>
      <c r="B26" s="19" t="s">
        <v>92</v>
      </c>
      <c r="C26" s="19" t="s">
        <v>93</v>
      </c>
      <c r="D26" s="22" t="n">
        <v>45971</v>
      </c>
      <c r="E26" s="19" t="s">
        <v>432</v>
      </c>
      <c r="F26" s="17" t="n">
        <f aca="false">SUMIFS('Claim lines'!$E$2:$E$1102,'Claim lines'!$A$2:$A$1102,A26)</f>
        <v>8176.8</v>
      </c>
      <c r="G26" s="17" t="n">
        <v>408.84</v>
      </c>
      <c r="H26" s="17" t="n">
        <v>0</v>
      </c>
      <c r="I26" s="17" t="n">
        <f aca="false">F26-G26+H26</f>
        <v>7767.96</v>
      </c>
      <c r="J26" s="17" t="n">
        <f aca="false">ROUND(ROUND(I26*100,0)/10,0)/100</f>
        <v>776.8</v>
      </c>
      <c r="K26" s="17" t="n">
        <f aca="false">I26+J26</f>
        <v>8544.76</v>
      </c>
      <c r="L26" s="19" t="s">
        <v>433</v>
      </c>
      <c r="M26" s="23" t="n">
        <f aca="false">DATE(YEAR(D26),MONTH(D26),1)</f>
        <v>45962</v>
      </c>
    </row>
    <row r="27" customFormat="false" ht="15" hidden="false" customHeight="false" outlineLevel="0" collapsed="false">
      <c r="A27" s="19" t="s">
        <v>458</v>
      </c>
      <c r="B27" s="19" t="s">
        <v>97</v>
      </c>
      <c r="C27" s="19" t="s">
        <v>98</v>
      </c>
      <c r="D27" s="22" t="n">
        <v>45971</v>
      </c>
      <c r="E27" s="19" t="s">
        <v>432</v>
      </c>
      <c r="F27" s="17" t="n">
        <f aca="false">SUMIFS('Claim lines'!$E$2:$E$1102,'Claim lines'!$A$2:$A$1102,A27)</f>
        <v>38455.05</v>
      </c>
      <c r="G27" s="17" t="n">
        <v>1922.75</v>
      </c>
      <c r="H27" s="17" t="n">
        <v>0</v>
      </c>
      <c r="I27" s="17" t="n">
        <f aca="false">F27-G27+H27</f>
        <v>36532.3</v>
      </c>
      <c r="J27" s="17" t="n">
        <f aca="false">ROUND(ROUND(I27*100,0)/10,0)/100</f>
        <v>3653.23</v>
      </c>
      <c r="K27" s="17" t="n">
        <f aca="false">I27+J27</f>
        <v>40185.53</v>
      </c>
      <c r="L27" s="19" t="s">
        <v>433</v>
      </c>
      <c r="M27" s="23" t="n">
        <f aca="false">DATE(YEAR(D27),MONTH(D27),1)</f>
        <v>45962</v>
      </c>
    </row>
    <row r="28" customFormat="false" ht="15" hidden="false" customHeight="false" outlineLevel="0" collapsed="false">
      <c r="A28" s="19" t="s">
        <v>459</v>
      </c>
      <c r="B28" s="19" t="s">
        <v>100</v>
      </c>
      <c r="C28" s="19" t="s">
        <v>101</v>
      </c>
      <c r="D28" s="22" t="n">
        <v>45971</v>
      </c>
      <c r="E28" s="19" t="s">
        <v>432</v>
      </c>
      <c r="F28" s="17" t="n">
        <f aca="false">SUMIFS('Claim lines'!$E$2:$E$1102,'Claim lines'!$A$2:$A$1102,A28)</f>
        <v>9495.5</v>
      </c>
      <c r="G28" s="17" t="n">
        <v>474.78</v>
      </c>
      <c r="H28" s="17" t="n">
        <v>0</v>
      </c>
      <c r="I28" s="17" t="n">
        <f aca="false">F28-G28+H28</f>
        <v>9020.72</v>
      </c>
      <c r="J28" s="17" t="n">
        <f aca="false">ROUND(ROUND(I28*100,0)/10,0)/100</f>
        <v>902.07</v>
      </c>
      <c r="K28" s="17" t="n">
        <f aca="false">I28+J28</f>
        <v>9922.79</v>
      </c>
      <c r="L28" s="19" t="s">
        <v>433</v>
      </c>
      <c r="M28" s="23" t="n">
        <f aca="false">DATE(YEAR(D28),MONTH(D28),1)</f>
        <v>45962</v>
      </c>
    </row>
    <row r="29" customFormat="false" ht="15" hidden="false" customHeight="false" outlineLevel="0" collapsed="false">
      <c r="A29" s="19" t="s">
        <v>460</v>
      </c>
      <c r="B29" s="19" t="s">
        <v>102</v>
      </c>
      <c r="C29" s="19" t="s">
        <v>103</v>
      </c>
      <c r="D29" s="22" t="n">
        <v>45971</v>
      </c>
      <c r="E29" s="19" t="s">
        <v>432</v>
      </c>
      <c r="F29" s="17" t="n">
        <f aca="false">SUMIFS('Claim lines'!$E$2:$E$1102,'Claim lines'!$A$2:$A$1102,A29)</f>
        <v>82278.8</v>
      </c>
      <c r="G29" s="17" t="n">
        <v>4113.94</v>
      </c>
      <c r="H29" s="17" t="n">
        <v>0</v>
      </c>
      <c r="I29" s="17" t="n">
        <f aca="false">F29-G29+H29</f>
        <v>78164.86</v>
      </c>
      <c r="J29" s="17" t="n">
        <f aca="false">ROUND(ROUND(I29*100,0)/10,0)/100</f>
        <v>7816.49</v>
      </c>
      <c r="K29" s="17" t="n">
        <f aca="false">I29+J29</f>
        <v>85981.35</v>
      </c>
      <c r="L29" s="19" t="s">
        <v>433</v>
      </c>
      <c r="M29" s="23" t="n">
        <f aca="false">DATE(YEAR(D29),MONTH(D29),1)</f>
        <v>45962</v>
      </c>
    </row>
    <row r="30" customFormat="false" ht="15" hidden="false" customHeight="false" outlineLevel="0" collapsed="false">
      <c r="A30" s="19" t="s">
        <v>461</v>
      </c>
      <c r="B30" s="19" t="s">
        <v>104</v>
      </c>
      <c r="C30" s="19" t="s">
        <v>105</v>
      </c>
      <c r="D30" s="22" t="n">
        <v>45971</v>
      </c>
      <c r="E30" s="19" t="s">
        <v>432</v>
      </c>
      <c r="F30" s="17" t="n">
        <f aca="false">SUMIFS('Claim lines'!$E$2:$E$1102,'Claim lines'!$A$2:$A$1102,A30)</f>
        <v>37296.8</v>
      </c>
      <c r="G30" s="17" t="n">
        <v>1864.84</v>
      </c>
      <c r="H30" s="17" t="n">
        <v>0</v>
      </c>
      <c r="I30" s="17" t="n">
        <f aca="false">F30-G30+H30</f>
        <v>35431.96</v>
      </c>
      <c r="J30" s="17" t="n">
        <f aca="false">ROUND(ROUND(I30*100,0)/10,0)/100</f>
        <v>3543.2</v>
      </c>
      <c r="K30" s="17" t="n">
        <f aca="false">I30+J30</f>
        <v>38975.16</v>
      </c>
      <c r="L30" s="19" t="s">
        <v>433</v>
      </c>
      <c r="M30" s="23" t="n">
        <f aca="false">DATE(YEAR(D30),MONTH(D30),1)</f>
        <v>45962</v>
      </c>
    </row>
    <row r="31" customFormat="false" ht="15" hidden="false" customHeight="false" outlineLevel="0" collapsed="false">
      <c r="A31" s="19" t="s">
        <v>462</v>
      </c>
      <c r="B31" s="19" t="s">
        <v>108</v>
      </c>
      <c r="C31" s="19" t="s">
        <v>109</v>
      </c>
      <c r="D31" s="22" t="n">
        <v>45971</v>
      </c>
      <c r="E31" s="19" t="s">
        <v>432</v>
      </c>
      <c r="F31" s="17" t="n">
        <f aca="false">SUMIFS('Claim lines'!$E$2:$E$1102,'Claim lines'!$A$2:$A$1102,A31)</f>
        <v>25396.75</v>
      </c>
      <c r="G31" s="17" t="n">
        <v>1269.84</v>
      </c>
      <c r="H31" s="17" t="n">
        <v>0</v>
      </c>
      <c r="I31" s="17" t="n">
        <f aca="false">F31-G31+H31</f>
        <v>24126.91</v>
      </c>
      <c r="J31" s="17" t="n">
        <f aca="false">ROUND(ROUND(I31*100,0)/10,0)/100</f>
        <v>2412.69</v>
      </c>
      <c r="K31" s="17" t="n">
        <f aca="false">I31+J31</f>
        <v>26539.6</v>
      </c>
      <c r="L31" s="19" t="s">
        <v>433</v>
      </c>
      <c r="M31" s="23" t="n">
        <f aca="false">DATE(YEAR(D31),MONTH(D31),1)</f>
        <v>45962</v>
      </c>
    </row>
    <row r="32" customFormat="false" ht="15" hidden="false" customHeight="false" outlineLevel="0" collapsed="false">
      <c r="A32" s="19" t="s">
        <v>463</v>
      </c>
      <c r="B32" s="19" t="s">
        <v>110</v>
      </c>
      <c r="C32" s="19" t="s">
        <v>111</v>
      </c>
      <c r="D32" s="22" t="n">
        <v>45971</v>
      </c>
      <c r="E32" s="19" t="s">
        <v>432</v>
      </c>
      <c r="F32" s="17" t="n">
        <f aca="false">SUMIFS('Claim lines'!$E$2:$E$1102,'Claim lines'!$A$2:$A$1102,A32)</f>
        <v>62553.75</v>
      </c>
      <c r="G32" s="17" t="n">
        <v>0</v>
      </c>
      <c r="H32" s="17" t="n">
        <v>0</v>
      </c>
      <c r="I32" s="17" t="n">
        <f aca="false">F32-G32+H32</f>
        <v>62553.75</v>
      </c>
      <c r="J32" s="17" t="n">
        <f aca="false">ROUND(ROUND(I32*100,0)/10,0)/100</f>
        <v>6255.38</v>
      </c>
      <c r="K32" s="17" t="n">
        <f aca="false">I32+J32</f>
        <v>68809.13</v>
      </c>
      <c r="L32" s="19" t="s">
        <v>433</v>
      </c>
      <c r="M32" s="23" t="n">
        <f aca="false">DATE(YEAR(D32),MONTH(D32),1)</f>
        <v>45962</v>
      </c>
    </row>
    <row r="33" customFormat="false" ht="15" hidden="false" customHeight="false" outlineLevel="0" collapsed="false">
      <c r="A33" s="19" t="s">
        <v>464</v>
      </c>
      <c r="B33" s="19" t="s">
        <v>113</v>
      </c>
      <c r="C33" s="19" t="s">
        <v>114</v>
      </c>
      <c r="D33" s="22" t="n">
        <v>45971</v>
      </c>
      <c r="E33" s="19" t="s">
        <v>432</v>
      </c>
      <c r="F33" s="17" t="n">
        <f aca="false">SUMIFS('Claim lines'!$E$2:$E$1102,'Claim lines'!$A$2:$A$1102,A33)</f>
        <v>24585.75</v>
      </c>
      <c r="G33" s="17" t="n">
        <v>0</v>
      </c>
      <c r="H33" s="17" t="n">
        <v>0</v>
      </c>
      <c r="I33" s="17" t="n">
        <f aca="false">F33-G33+H33</f>
        <v>24585.75</v>
      </c>
      <c r="J33" s="17" t="n">
        <f aca="false">ROUND(ROUND(I33*100,0)/10,0)/100</f>
        <v>2458.58</v>
      </c>
      <c r="K33" s="17" t="n">
        <f aca="false">I33+J33</f>
        <v>27044.33</v>
      </c>
      <c r="L33" s="19" t="s">
        <v>433</v>
      </c>
      <c r="M33" s="23" t="n">
        <f aca="false">DATE(YEAR(D33),MONTH(D33),1)</f>
        <v>45962</v>
      </c>
    </row>
    <row r="34" customFormat="false" ht="15" hidden="false" customHeight="false" outlineLevel="0" collapsed="false">
      <c r="A34" s="19" t="s">
        <v>465</v>
      </c>
      <c r="B34" s="19" t="s">
        <v>115</v>
      </c>
      <c r="C34" s="19" t="s">
        <v>116</v>
      </c>
      <c r="D34" s="22" t="n">
        <v>45971</v>
      </c>
      <c r="E34" s="19" t="s">
        <v>432</v>
      </c>
      <c r="F34" s="17" t="n">
        <f aca="false">SUMIFS('Claim lines'!$E$2:$E$1102,'Claim lines'!$A$2:$A$1102,A34)</f>
        <v>14108.8</v>
      </c>
      <c r="G34" s="17" t="n">
        <v>705.44</v>
      </c>
      <c r="H34" s="17" t="n">
        <v>0</v>
      </c>
      <c r="I34" s="17" t="n">
        <f aca="false">F34-G34+H34</f>
        <v>13403.36</v>
      </c>
      <c r="J34" s="17" t="n">
        <f aca="false">ROUND(ROUND(I34*100,0)/10,0)/100</f>
        <v>1340.34</v>
      </c>
      <c r="K34" s="17" t="n">
        <f aca="false">I34+J34</f>
        <v>14743.7</v>
      </c>
      <c r="L34" s="19" t="s">
        <v>433</v>
      </c>
      <c r="M34" s="23" t="n">
        <f aca="false">DATE(YEAR(D34),MONTH(D34),1)</f>
        <v>45962</v>
      </c>
    </row>
    <row r="35" customFormat="false" ht="15" hidden="false" customHeight="false" outlineLevel="0" collapsed="false">
      <c r="A35" s="19" t="s">
        <v>466</v>
      </c>
      <c r="B35" s="19" t="s">
        <v>117</v>
      </c>
      <c r="C35" s="19" t="s">
        <v>118</v>
      </c>
      <c r="D35" s="22" t="n">
        <v>45971</v>
      </c>
      <c r="E35" s="19" t="s">
        <v>432</v>
      </c>
      <c r="F35" s="17" t="n">
        <f aca="false">SUMIFS('Claim lines'!$E$2:$E$1102,'Claim lines'!$A$2:$A$1102,A35)</f>
        <v>19124.4</v>
      </c>
      <c r="G35" s="17" t="n">
        <v>0</v>
      </c>
      <c r="H35" s="17" t="n">
        <v>0</v>
      </c>
      <c r="I35" s="17" t="n">
        <f aca="false">F35-G35+H35</f>
        <v>19124.4</v>
      </c>
      <c r="J35" s="17" t="n">
        <f aca="false">ROUND(ROUND(I35*100,0)/10,0)/100</f>
        <v>1912.44</v>
      </c>
      <c r="K35" s="17" t="n">
        <f aca="false">I35+J35</f>
        <v>21036.84</v>
      </c>
      <c r="L35" s="19" t="s">
        <v>433</v>
      </c>
      <c r="M35" s="23" t="n">
        <f aca="false">DATE(YEAR(D35),MONTH(D35),1)</f>
        <v>45962</v>
      </c>
    </row>
    <row r="36" customFormat="false" ht="15" hidden="false" customHeight="false" outlineLevel="0" collapsed="false">
      <c r="A36" s="19" t="s">
        <v>467</v>
      </c>
      <c r="B36" s="19" t="s">
        <v>124</v>
      </c>
      <c r="C36" s="19" t="s">
        <v>125</v>
      </c>
      <c r="D36" s="22" t="n">
        <v>45971</v>
      </c>
      <c r="E36" s="19" t="s">
        <v>432</v>
      </c>
      <c r="F36" s="17" t="n">
        <f aca="false">SUMIFS('Claim lines'!$E$2:$E$1102,'Claim lines'!$A$2:$A$1102,A36)</f>
        <v>23024.8</v>
      </c>
      <c r="G36" s="17" t="n">
        <v>1151.24</v>
      </c>
      <c r="H36" s="17" t="n">
        <v>0</v>
      </c>
      <c r="I36" s="17" t="n">
        <f aca="false">F36-G36+H36</f>
        <v>21873.56</v>
      </c>
      <c r="J36" s="17" t="n">
        <f aca="false">ROUND(ROUND(I36*100,0)/10,0)/100</f>
        <v>2187.36</v>
      </c>
      <c r="K36" s="17" t="n">
        <f aca="false">I36+J36</f>
        <v>24060.92</v>
      </c>
      <c r="L36" s="19" t="s">
        <v>433</v>
      </c>
      <c r="M36" s="23" t="n">
        <f aca="false">DATE(YEAR(D36),MONTH(D36),1)</f>
        <v>45962</v>
      </c>
    </row>
    <row r="37" customFormat="false" ht="15" hidden="false" customHeight="false" outlineLevel="0" collapsed="false">
      <c r="A37" s="19" t="s">
        <v>468</v>
      </c>
      <c r="B37" s="19" t="s">
        <v>127</v>
      </c>
      <c r="C37" s="19" t="s">
        <v>128</v>
      </c>
      <c r="D37" s="22" t="n">
        <v>45971</v>
      </c>
      <c r="E37" s="19" t="s">
        <v>432</v>
      </c>
      <c r="F37" s="17" t="n">
        <f aca="false">SUMIFS('Claim lines'!$E$2:$E$1102,'Claim lines'!$A$2:$A$1102,A37)</f>
        <v>28614.6</v>
      </c>
      <c r="G37" s="17" t="n">
        <v>1430.73</v>
      </c>
      <c r="H37" s="17" t="n">
        <v>0</v>
      </c>
      <c r="I37" s="17" t="n">
        <f aca="false">F37-G37+H37</f>
        <v>27183.87</v>
      </c>
      <c r="J37" s="17" t="n">
        <f aca="false">ROUND(ROUND(I37*100,0)/10,0)/100</f>
        <v>2718.39</v>
      </c>
      <c r="K37" s="17" t="n">
        <f aca="false">I37+J37</f>
        <v>29902.26</v>
      </c>
      <c r="L37" s="19" t="s">
        <v>433</v>
      </c>
      <c r="M37" s="23" t="n">
        <f aca="false">DATE(YEAR(D37),MONTH(D37),1)</f>
        <v>45962</v>
      </c>
    </row>
    <row r="38" customFormat="false" ht="15" hidden="false" customHeight="false" outlineLevel="0" collapsed="false">
      <c r="A38" s="19" t="s">
        <v>469</v>
      </c>
      <c r="B38" s="19" t="s">
        <v>129</v>
      </c>
      <c r="C38" s="19" t="s">
        <v>130</v>
      </c>
      <c r="D38" s="22" t="n">
        <v>45971</v>
      </c>
      <c r="E38" s="19" t="s">
        <v>432</v>
      </c>
      <c r="F38" s="17" t="n">
        <f aca="false">SUMIFS('Claim lines'!$E$2:$E$1102,'Claim lines'!$A$2:$A$1102,A38)</f>
        <v>49315.8</v>
      </c>
      <c r="G38" s="17" t="n">
        <v>0</v>
      </c>
      <c r="H38" s="17" t="n">
        <v>0</v>
      </c>
      <c r="I38" s="17" t="n">
        <f aca="false">F38-G38+H38</f>
        <v>49315.8</v>
      </c>
      <c r="J38" s="17" t="n">
        <f aca="false">ROUND(ROUND(I38*100,0)/10,0)/100</f>
        <v>4931.58</v>
      </c>
      <c r="K38" s="17" t="n">
        <f aca="false">I38+J38</f>
        <v>54247.38</v>
      </c>
      <c r="L38" s="19" t="s">
        <v>433</v>
      </c>
      <c r="M38" s="23" t="n">
        <f aca="false">DATE(YEAR(D38),MONTH(D38),1)</f>
        <v>45962</v>
      </c>
    </row>
    <row r="39" customFormat="false" ht="15" hidden="false" customHeight="false" outlineLevel="0" collapsed="false">
      <c r="A39" s="19" t="s">
        <v>470</v>
      </c>
      <c r="B39" s="19" t="s">
        <v>131</v>
      </c>
      <c r="C39" s="19" t="s">
        <v>132</v>
      </c>
      <c r="D39" s="22" t="n">
        <v>45971</v>
      </c>
      <c r="E39" s="19" t="s">
        <v>432</v>
      </c>
      <c r="F39" s="17" t="n">
        <f aca="false">SUMIFS('Claim lines'!$E$2:$E$1102,'Claim lines'!$A$2:$A$1102,A39)</f>
        <v>9159.6</v>
      </c>
      <c r="G39" s="17" t="n">
        <v>0</v>
      </c>
      <c r="H39" s="17" t="n">
        <v>0</v>
      </c>
      <c r="I39" s="17" t="n">
        <f aca="false">F39-G39+H39</f>
        <v>9159.6</v>
      </c>
      <c r="J39" s="17" t="n">
        <f aca="false">ROUND(ROUND(I39*100,0)/10,0)/100</f>
        <v>915.96</v>
      </c>
      <c r="K39" s="17" t="n">
        <f aca="false">I39+J39</f>
        <v>10075.56</v>
      </c>
      <c r="L39" s="19" t="s">
        <v>433</v>
      </c>
      <c r="M39" s="23" t="n">
        <f aca="false">DATE(YEAR(D39),MONTH(D39),1)</f>
        <v>45962</v>
      </c>
    </row>
    <row r="40" customFormat="false" ht="15" hidden="false" customHeight="false" outlineLevel="0" collapsed="false">
      <c r="A40" s="19" t="s">
        <v>471</v>
      </c>
      <c r="B40" s="19" t="s">
        <v>134</v>
      </c>
      <c r="C40" s="19" t="s">
        <v>135</v>
      </c>
      <c r="D40" s="22" t="n">
        <v>45971</v>
      </c>
      <c r="E40" s="19" t="s">
        <v>432</v>
      </c>
      <c r="F40" s="17" t="n">
        <f aca="false">SUMIFS('Claim lines'!$E$2:$E$1102,'Claim lines'!$A$2:$A$1102,A40)</f>
        <v>9392</v>
      </c>
      <c r="G40" s="17" t="n">
        <v>469.6</v>
      </c>
      <c r="H40" s="17" t="n">
        <v>0</v>
      </c>
      <c r="I40" s="17" t="n">
        <f aca="false">F40-G40+H40</f>
        <v>8922.4</v>
      </c>
      <c r="J40" s="17" t="n">
        <f aca="false">ROUND(ROUND(I40*100,0)/10,0)/100</f>
        <v>892.24</v>
      </c>
      <c r="K40" s="17" t="n">
        <f aca="false">I40+J40</f>
        <v>9814.64</v>
      </c>
      <c r="L40" s="19" t="s">
        <v>433</v>
      </c>
      <c r="M40" s="23" t="n">
        <f aca="false">DATE(YEAR(D40),MONTH(D40),1)</f>
        <v>45962</v>
      </c>
    </row>
    <row r="41" customFormat="false" ht="15" hidden="false" customHeight="false" outlineLevel="0" collapsed="false">
      <c r="A41" s="19" t="s">
        <v>472</v>
      </c>
      <c r="B41" s="19" t="s">
        <v>136</v>
      </c>
      <c r="C41" s="19" t="s">
        <v>137</v>
      </c>
      <c r="D41" s="22" t="n">
        <v>45971</v>
      </c>
      <c r="E41" s="19" t="s">
        <v>432</v>
      </c>
      <c r="F41" s="17" t="n">
        <f aca="false">SUMIFS('Claim lines'!$E$2:$E$1102,'Claim lines'!$A$2:$A$1102,A41)</f>
        <v>59070.2</v>
      </c>
      <c r="G41" s="17" t="n">
        <v>2953.51</v>
      </c>
      <c r="H41" s="17" t="n">
        <v>0</v>
      </c>
      <c r="I41" s="17" t="n">
        <f aca="false">F41-G41+H41</f>
        <v>56116.69</v>
      </c>
      <c r="J41" s="17" t="n">
        <f aca="false">ROUND(ROUND(I41*100,0)/10,0)/100</f>
        <v>5611.67</v>
      </c>
      <c r="K41" s="17" t="n">
        <f aca="false">I41+J41</f>
        <v>61728.36</v>
      </c>
      <c r="L41" s="19" t="s">
        <v>433</v>
      </c>
      <c r="M41" s="23" t="n">
        <f aca="false">DATE(YEAR(D41),MONTH(D41),1)</f>
        <v>45962</v>
      </c>
    </row>
    <row r="42" customFormat="false" ht="15" hidden="false" customHeight="false" outlineLevel="0" collapsed="false">
      <c r="A42" s="19" t="s">
        <v>473</v>
      </c>
      <c r="B42" s="19" t="s">
        <v>138</v>
      </c>
      <c r="C42" s="19" t="s">
        <v>139</v>
      </c>
      <c r="D42" s="22" t="n">
        <v>45971</v>
      </c>
      <c r="E42" s="19" t="s">
        <v>432</v>
      </c>
      <c r="F42" s="17" t="n">
        <f aca="false">SUMIFS('Claim lines'!$E$2:$E$1102,'Claim lines'!$A$2:$A$1102,A42)</f>
        <v>31919</v>
      </c>
      <c r="G42" s="17" t="n">
        <v>1595.95</v>
      </c>
      <c r="H42" s="17" t="n">
        <v>0</v>
      </c>
      <c r="I42" s="17" t="n">
        <f aca="false">F42-G42+H42</f>
        <v>30323.05</v>
      </c>
      <c r="J42" s="17" t="n">
        <f aca="false">ROUND(ROUND(I42*100,0)/10,0)/100</f>
        <v>3032.31</v>
      </c>
      <c r="K42" s="17" t="n">
        <f aca="false">I42+J42</f>
        <v>33355.36</v>
      </c>
      <c r="L42" s="19" t="s">
        <v>433</v>
      </c>
      <c r="M42" s="23" t="n">
        <f aca="false">DATE(YEAR(D42),MONTH(D42),1)</f>
        <v>45962</v>
      </c>
    </row>
    <row r="43" customFormat="false" ht="15" hidden="false" customHeight="false" outlineLevel="0" collapsed="false">
      <c r="A43" s="19" t="s">
        <v>474</v>
      </c>
      <c r="B43" s="19" t="s">
        <v>144</v>
      </c>
      <c r="C43" s="19" t="s">
        <v>145</v>
      </c>
      <c r="D43" s="22" t="n">
        <v>45971</v>
      </c>
      <c r="E43" s="19" t="s">
        <v>432</v>
      </c>
      <c r="F43" s="17" t="n">
        <f aca="false">SUMIFS('Claim lines'!$E$2:$E$1102,'Claim lines'!$A$2:$A$1102,A43)</f>
        <v>1967.95</v>
      </c>
      <c r="G43" s="17" t="n">
        <v>0</v>
      </c>
      <c r="H43" s="17" t="n">
        <v>0</v>
      </c>
      <c r="I43" s="17" t="n">
        <f aca="false">F43-G43+H43</f>
        <v>1967.95</v>
      </c>
      <c r="J43" s="17" t="n">
        <f aca="false">ROUND(ROUND(I43*100,0)/10,0)/100</f>
        <v>196.8</v>
      </c>
      <c r="K43" s="17" t="n">
        <f aca="false">I43+J43</f>
        <v>2164.75</v>
      </c>
      <c r="L43" s="19" t="s">
        <v>433</v>
      </c>
      <c r="M43" s="23" t="n">
        <f aca="false">DATE(YEAR(D43),MONTH(D43),1)</f>
        <v>45962</v>
      </c>
    </row>
    <row r="44" customFormat="false" ht="15" hidden="false" customHeight="false" outlineLevel="0" collapsed="false">
      <c r="A44" s="19" t="s">
        <v>475</v>
      </c>
      <c r="B44" s="19" t="s">
        <v>87</v>
      </c>
      <c r="C44" s="19" t="s">
        <v>88</v>
      </c>
      <c r="D44" s="22" t="n">
        <v>45986</v>
      </c>
      <c r="E44" s="19" t="s">
        <v>432</v>
      </c>
      <c r="F44" s="17" t="n">
        <f aca="false">SUMIFS('Claim lines'!$E$2:$E$1102,'Claim lines'!$A$2:$A$1102,A44)</f>
        <v>7746.5</v>
      </c>
      <c r="G44" s="17" t="n">
        <v>387.33</v>
      </c>
      <c r="H44" s="17" t="n">
        <v>0</v>
      </c>
      <c r="I44" s="17" t="n">
        <f aca="false">F44-G44+H44</f>
        <v>7359.17</v>
      </c>
      <c r="J44" s="17" t="n">
        <f aca="false">ROUND(ROUND(I44*100,0)/10,0)/100</f>
        <v>735.92</v>
      </c>
      <c r="K44" s="17" t="n">
        <f aca="false">I44+J44</f>
        <v>8095.09</v>
      </c>
      <c r="L44" s="19" t="s">
        <v>433</v>
      </c>
      <c r="M44" s="23" t="n">
        <f aca="false">DATE(YEAR(D44),MONTH(D44),1)</f>
        <v>45962</v>
      </c>
    </row>
    <row r="45" customFormat="false" ht="15" hidden="false" customHeight="false" outlineLevel="0" collapsed="false">
      <c r="A45" s="19" t="s">
        <v>476</v>
      </c>
      <c r="B45" s="19" t="s">
        <v>92</v>
      </c>
      <c r="C45" s="19" t="s">
        <v>93</v>
      </c>
      <c r="D45" s="22" t="n">
        <v>45986</v>
      </c>
      <c r="E45" s="19" t="s">
        <v>432</v>
      </c>
      <c r="F45" s="17" t="n">
        <f aca="false">SUMIFS('Claim lines'!$E$2:$E$1102,'Claim lines'!$A$2:$A$1102,A45)</f>
        <v>5451.2</v>
      </c>
      <c r="G45" s="17" t="n">
        <v>272.56</v>
      </c>
      <c r="H45" s="17" t="n">
        <v>0</v>
      </c>
      <c r="I45" s="17" t="n">
        <f aca="false">F45-G45+H45</f>
        <v>5178.64</v>
      </c>
      <c r="J45" s="17" t="n">
        <f aca="false">ROUND(ROUND(I45*100,0)/10,0)/100</f>
        <v>517.86</v>
      </c>
      <c r="K45" s="17" t="n">
        <f aca="false">I45+J45</f>
        <v>5696.5</v>
      </c>
      <c r="L45" s="19" t="s">
        <v>433</v>
      </c>
      <c r="M45" s="23" t="n">
        <f aca="false">DATE(YEAR(D45),MONTH(D45),1)</f>
        <v>45962</v>
      </c>
    </row>
    <row r="46" customFormat="false" ht="15" hidden="false" customHeight="false" outlineLevel="0" collapsed="false">
      <c r="A46" s="19" t="s">
        <v>477</v>
      </c>
      <c r="B46" s="19" t="s">
        <v>94</v>
      </c>
      <c r="C46" s="19" t="s">
        <v>95</v>
      </c>
      <c r="D46" s="22" t="n">
        <v>45986</v>
      </c>
      <c r="E46" s="19" t="s">
        <v>432</v>
      </c>
      <c r="F46" s="17" t="n">
        <f aca="false">SUMIFS('Claim lines'!$E$2:$E$1102,'Claim lines'!$A$2:$A$1102,A46)</f>
        <v>3700</v>
      </c>
      <c r="G46" s="17" t="n">
        <v>0</v>
      </c>
      <c r="H46" s="17" t="n">
        <v>0</v>
      </c>
      <c r="I46" s="17" t="n">
        <f aca="false">F46-G46+H46</f>
        <v>3700</v>
      </c>
      <c r="J46" s="17" t="n">
        <f aca="false">ROUND(ROUND(I46*100,0)/10,0)/100</f>
        <v>370</v>
      </c>
      <c r="K46" s="17" t="n">
        <f aca="false">I46+J46</f>
        <v>4070</v>
      </c>
      <c r="L46" s="19" t="s">
        <v>433</v>
      </c>
      <c r="M46" s="23" t="n">
        <f aca="false">DATE(YEAR(D46),MONTH(D46),1)</f>
        <v>45962</v>
      </c>
    </row>
    <row r="47" customFormat="false" ht="15" hidden="false" customHeight="false" outlineLevel="0" collapsed="false">
      <c r="A47" s="19" t="s">
        <v>478</v>
      </c>
      <c r="B47" s="19" t="s">
        <v>97</v>
      </c>
      <c r="C47" s="19" t="s">
        <v>98</v>
      </c>
      <c r="D47" s="22" t="n">
        <v>45986</v>
      </c>
      <c r="E47" s="19" t="s">
        <v>432</v>
      </c>
      <c r="F47" s="17" t="n">
        <f aca="false">SUMIFS('Claim lines'!$E$2:$E$1102,'Claim lines'!$A$2:$A$1102,A47)</f>
        <v>27880.05</v>
      </c>
      <c r="G47" s="17" t="n">
        <v>1394</v>
      </c>
      <c r="H47" s="17" t="n">
        <v>0</v>
      </c>
      <c r="I47" s="17" t="n">
        <f aca="false">F47-G47+H47</f>
        <v>26486.05</v>
      </c>
      <c r="J47" s="17" t="n">
        <f aca="false">ROUND(ROUND(I47*100,0)/10,0)/100</f>
        <v>2648.61</v>
      </c>
      <c r="K47" s="17" t="n">
        <f aca="false">I47+J47</f>
        <v>29134.66</v>
      </c>
      <c r="L47" s="19" t="s">
        <v>433</v>
      </c>
      <c r="M47" s="23" t="n">
        <f aca="false">DATE(YEAR(D47),MONTH(D47),1)</f>
        <v>45962</v>
      </c>
    </row>
    <row r="48" customFormat="false" ht="15" hidden="false" customHeight="false" outlineLevel="0" collapsed="false">
      <c r="A48" s="19" t="s">
        <v>479</v>
      </c>
      <c r="B48" s="19" t="s">
        <v>100</v>
      </c>
      <c r="C48" s="19" t="s">
        <v>101</v>
      </c>
      <c r="D48" s="22" t="n">
        <v>45986</v>
      </c>
      <c r="E48" s="19" t="s">
        <v>432</v>
      </c>
      <c r="F48" s="17" t="n">
        <f aca="false">SUMIFS('Claim lines'!$E$2:$E$1102,'Claim lines'!$A$2:$A$1102,A48)</f>
        <v>13976</v>
      </c>
      <c r="G48" s="17" t="n">
        <v>698.8</v>
      </c>
      <c r="H48" s="17" t="n">
        <v>0</v>
      </c>
      <c r="I48" s="17" t="n">
        <f aca="false">F48-G48+H48</f>
        <v>13277.2</v>
      </c>
      <c r="J48" s="17" t="n">
        <f aca="false">ROUND(ROUND(I48*100,0)/10,0)/100</f>
        <v>1327.72</v>
      </c>
      <c r="K48" s="17" t="n">
        <f aca="false">I48+J48</f>
        <v>14604.92</v>
      </c>
      <c r="L48" s="19" t="s">
        <v>433</v>
      </c>
      <c r="M48" s="23" t="n">
        <f aca="false">DATE(YEAR(D48),MONTH(D48),1)</f>
        <v>45962</v>
      </c>
    </row>
    <row r="49" customFormat="false" ht="15" hidden="false" customHeight="false" outlineLevel="0" collapsed="false">
      <c r="A49" s="19" t="s">
        <v>480</v>
      </c>
      <c r="B49" s="19" t="s">
        <v>102</v>
      </c>
      <c r="C49" s="19" t="s">
        <v>103</v>
      </c>
      <c r="D49" s="22" t="n">
        <v>45986</v>
      </c>
      <c r="E49" s="19" t="s">
        <v>432</v>
      </c>
      <c r="F49" s="17" t="n">
        <f aca="false">SUMIFS('Claim lines'!$E$2:$E$1102,'Claim lines'!$A$2:$A$1102,A49)</f>
        <v>79219.2</v>
      </c>
      <c r="G49" s="17" t="n">
        <v>3960.96</v>
      </c>
      <c r="H49" s="17" t="n">
        <v>0</v>
      </c>
      <c r="I49" s="17" t="n">
        <f aca="false">F49-G49+H49</f>
        <v>75258.24</v>
      </c>
      <c r="J49" s="17" t="n">
        <f aca="false">ROUND(ROUND(I49*100,0)/10,0)/100</f>
        <v>7525.82</v>
      </c>
      <c r="K49" s="17" t="n">
        <f aca="false">I49+J49</f>
        <v>82784.06</v>
      </c>
      <c r="L49" s="19" t="s">
        <v>433</v>
      </c>
      <c r="M49" s="23" t="n">
        <f aca="false">DATE(YEAR(D49),MONTH(D49),1)</f>
        <v>45962</v>
      </c>
    </row>
    <row r="50" customFormat="false" ht="15" hidden="false" customHeight="false" outlineLevel="0" collapsed="false">
      <c r="A50" s="19" t="s">
        <v>481</v>
      </c>
      <c r="B50" s="19" t="s">
        <v>104</v>
      </c>
      <c r="C50" s="19" t="s">
        <v>105</v>
      </c>
      <c r="D50" s="22" t="n">
        <v>45986</v>
      </c>
      <c r="E50" s="19" t="s">
        <v>432</v>
      </c>
      <c r="F50" s="17" t="n">
        <f aca="false">SUMIFS('Claim lines'!$E$2:$E$1102,'Claim lines'!$A$2:$A$1102,A50)</f>
        <v>15651.3</v>
      </c>
      <c r="G50" s="17" t="n">
        <v>782.57</v>
      </c>
      <c r="H50" s="17" t="n">
        <v>0</v>
      </c>
      <c r="I50" s="17" t="n">
        <f aca="false">F50-G50+H50</f>
        <v>14868.73</v>
      </c>
      <c r="J50" s="17" t="n">
        <f aca="false">ROUND(ROUND(I50*100,0)/10,0)/100</f>
        <v>1486.87</v>
      </c>
      <c r="K50" s="17" t="n">
        <f aca="false">I50+J50</f>
        <v>16355.6</v>
      </c>
      <c r="L50" s="19" t="s">
        <v>433</v>
      </c>
      <c r="M50" s="23" t="n">
        <f aca="false">DATE(YEAR(D50),MONTH(D50),1)</f>
        <v>45962</v>
      </c>
    </row>
    <row r="51" customFormat="false" ht="15" hidden="false" customHeight="false" outlineLevel="0" collapsed="false">
      <c r="A51" s="19" t="s">
        <v>482</v>
      </c>
      <c r="B51" s="19" t="s">
        <v>106</v>
      </c>
      <c r="C51" s="19" t="s">
        <v>107</v>
      </c>
      <c r="D51" s="22" t="n">
        <v>45986</v>
      </c>
      <c r="E51" s="19" t="s">
        <v>483</v>
      </c>
      <c r="F51" s="17" t="n">
        <f aca="false">SUMIFS('Claim lines'!$E$2:$E$1102,'Claim lines'!$A$2:$A$1102,A51)</f>
        <v>40294.4</v>
      </c>
      <c r="G51" s="17" t="n">
        <v>2014.72</v>
      </c>
      <c r="H51" s="17" t="n">
        <v>8671.25</v>
      </c>
      <c r="I51" s="17" t="n">
        <f aca="false">F51-G51+H51</f>
        <v>46950.93</v>
      </c>
      <c r="J51" s="17" t="n">
        <f aca="false">ROUND(ROUND(I51*100,0)/10,0)/100</f>
        <v>4695.09</v>
      </c>
      <c r="K51" s="17" t="n">
        <f aca="false">I51+J51</f>
        <v>51646.02</v>
      </c>
      <c r="L51" s="19" t="s">
        <v>433</v>
      </c>
      <c r="M51" s="23" t="n">
        <f aca="false">DATE(YEAR(D51),MONTH(D51),1)</f>
        <v>45962</v>
      </c>
    </row>
    <row r="52" customFormat="false" ht="15" hidden="false" customHeight="false" outlineLevel="0" collapsed="false">
      <c r="A52" s="19" t="s">
        <v>484</v>
      </c>
      <c r="B52" s="19" t="s">
        <v>108</v>
      </c>
      <c r="C52" s="19" t="s">
        <v>109</v>
      </c>
      <c r="D52" s="22" t="n">
        <v>45986</v>
      </c>
      <c r="E52" s="19" t="s">
        <v>432</v>
      </c>
      <c r="F52" s="17" t="n">
        <f aca="false">SUMIFS('Claim lines'!$E$2:$E$1102,'Claim lines'!$A$2:$A$1102,A52)</f>
        <v>14641</v>
      </c>
      <c r="G52" s="17" t="n">
        <v>732.05</v>
      </c>
      <c r="H52" s="17" t="n">
        <v>0</v>
      </c>
      <c r="I52" s="17" t="n">
        <f aca="false">F52-G52+H52</f>
        <v>13908.95</v>
      </c>
      <c r="J52" s="17" t="n">
        <f aca="false">ROUND(ROUND(I52*100,0)/10,0)/100</f>
        <v>1390.9</v>
      </c>
      <c r="K52" s="17" t="n">
        <f aca="false">I52+J52</f>
        <v>15299.85</v>
      </c>
      <c r="L52" s="19" t="s">
        <v>433</v>
      </c>
      <c r="M52" s="23" t="n">
        <f aca="false">DATE(YEAR(D52),MONTH(D52),1)</f>
        <v>45962</v>
      </c>
    </row>
    <row r="53" customFormat="false" ht="15" hidden="false" customHeight="false" outlineLevel="0" collapsed="false">
      <c r="A53" s="19" t="s">
        <v>485</v>
      </c>
      <c r="B53" s="19" t="s">
        <v>110</v>
      </c>
      <c r="C53" s="19" t="s">
        <v>111</v>
      </c>
      <c r="D53" s="22" t="n">
        <v>45986</v>
      </c>
      <c r="E53" s="19" t="s">
        <v>432</v>
      </c>
      <c r="F53" s="17" t="n">
        <f aca="false">SUMIFS('Claim lines'!$E$2:$E$1102,'Claim lines'!$A$2:$A$1102,A53)</f>
        <v>47054.5</v>
      </c>
      <c r="G53" s="17" t="n">
        <v>0</v>
      </c>
      <c r="H53" s="17" t="n">
        <v>0</v>
      </c>
      <c r="I53" s="17" t="n">
        <f aca="false">F53-G53+H53</f>
        <v>47054.5</v>
      </c>
      <c r="J53" s="17" t="n">
        <f aca="false">ROUND(ROUND(I53*100,0)/10,0)/100</f>
        <v>4705.45</v>
      </c>
      <c r="K53" s="17" t="n">
        <f aca="false">I53+J53</f>
        <v>51759.95</v>
      </c>
      <c r="L53" s="19" t="s">
        <v>433</v>
      </c>
      <c r="M53" s="23" t="n">
        <f aca="false">DATE(YEAR(D53),MONTH(D53),1)</f>
        <v>45962</v>
      </c>
    </row>
    <row r="54" customFormat="false" ht="15" hidden="false" customHeight="false" outlineLevel="0" collapsed="false">
      <c r="A54" s="19" t="s">
        <v>486</v>
      </c>
      <c r="B54" s="19" t="s">
        <v>113</v>
      </c>
      <c r="C54" s="19" t="s">
        <v>114</v>
      </c>
      <c r="D54" s="22" t="n">
        <v>45986</v>
      </c>
      <c r="E54" s="19" t="s">
        <v>432</v>
      </c>
      <c r="F54" s="17" t="n">
        <f aca="false">SUMIFS('Claim lines'!$E$2:$E$1102,'Claim lines'!$A$2:$A$1102,A54)</f>
        <v>41342.75</v>
      </c>
      <c r="G54" s="17" t="n">
        <v>0</v>
      </c>
      <c r="H54" s="17" t="n">
        <v>0</v>
      </c>
      <c r="I54" s="17" t="n">
        <f aca="false">F54-G54+H54</f>
        <v>41342.75</v>
      </c>
      <c r="J54" s="17" t="n">
        <f aca="false">ROUND(ROUND(I54*100,0)/10,0)/100</f>
        <v>4134.28</v>
      </c>
      <c r="K54" s="17" t="n">
        <f aca="false">I54+J54</f>
        <v>45477.03</v>
      </c>
      <c r="L54" s="19" t="s">
        <v>433</v>
      </c>
      <c r="M54" s="23" t="n">
        <f aca="false">DATE(YEAR(D54),MONTH(D54),1)</f>
        <v>45962</v>
      </c>
    </row>
    <row r="55" customFormat="false" ht="15" hidden="false" customHeight="false" outlineLevel="0" collapsed="false">
      <c r="A55" s="19" t="s">
        <v>487</v>
      </c>
      <c r="B55" s="19" t="s">
        <v>115</v>
      </c>
      <c r="C55" s="19" t="s">
        <v>116</v>
      </c>
      <c r="D55" s="22" t="n">
        <v>45986</v>
      </c>
      <c r="E55" s="19" t="s">
        <v>432</v>
      </c>
      <c r="F55" s="17" t="n">
        <f aca="false">SUMIFS('Claim lines'!$E$2:$E$1102,'Claim lines'!$A$2:$A$1102,A55)</f>
        <v>2327.2</v>
      </c>
      <c r="G55" s="17" t="n">
        <v>116.36</v>
      </c>
      <c r="H55" s="17" t="n">
        <v>0</v>
      </c>
      <c r="I55" s="17" t="n">
        <f aca="false">F55-G55+H55</f>
        <v>2210.84</v>
      </c>
      <c r="J55" s="17" t="n">
        <f aca="false">ROUND(ROUND(I55*100,0)/10,0)/100</f>
        <v>221.08</v>
      </c>
      <c r="K55" s="17" t="n">
        <f aca="false">I55+J55</f>
        <v>2431.92</v>
      </c>
      <c r="L55" s="19" t="s">
        <v>433</v>
      </c>
      <c r="M55" s="23" t="n">
        <f aca="false">DATE(YEAR(D55),MONTH(D55),1)</f>
        <v>45962</v>
      </c>
    </row>
    <row r="56" customFormat="false" ht="15" hidden="false" customHeight="false" outlineLevel="0" collapsed="false">
      <c r="A56" s="19" t="s">
        <v>488</v>
      </c>
      <c r="B56" s="19" t="s">
        <v>117</v>
      </c>
      <c r="C56" s="19" t="s">
        <v>118</v>
      </c>
      <c r="D56" s="22" t="n">
        <v>45986</v>
      </c>
      <c r="E56" s="19" t="s">
        <v>432</v>
      </c>
      <c r="F56" s="17" t="n">
        <f aca="false">SUMIFS('Claim lines'!$E$2:$E$1102,'Claim lines'!$A$2:$A$1102,A56)</f>
        <v>17705.3</v>
      </c>
      <c r="G56" s="17" t="n">
        <v>0</v>
      </c>
      <c r="H56" s="17" t="n">
        <v>0</v>
      </c>
      <c r="I56" s="17" t="n">
        <f aca="false">F56-G56+H56</f>
        <v>17705.3</v>
      </c>
      <c r="J56" s="17" t="n">
        <f aca="false">ROUND(ROUND(I56*100,0)/10,0)/100</f>
        <v>1770.53</v>
      </c>
      <c r="K56" s="17" t="n">
        <f aca="false">I56+J56</f>
        <v>19475.83</v>
      </c>
      <c r="L56" s="19" t="s">
        <v>433</v>
      </c>
      <c r="M56" s="23" t="n">
        <f aca="false">DATE(YEAR(D56),MONTH(D56),1)</f>
        <v>45962</v>
      </c>
    </row>
    <row r="57" customFormat="false" ht="15" hidden="false" customHeight="false" outlineLevel="0" collapsed="false">
      <c r="A57" s="19" t="s">
        <v>489</v>
      </c>
      <c r="B57" s="19" t="s">
        <v>120</v>
      </c>
      <c r="C57" s="19" t="s">
        <v>121</v>
      </c>
      <c r="D57" s="22" t="n">
        <v>45986</v>
      </c>
      <c r="E57" s="19" t="s">
        <v>432</v>
      </c>
      <c r="F57" s="17" t="n">
        <f aca="false">SUMIFS('Claim lines'!$E$2:$E$1102,'Claim lines'!$A$2:$A$1102,A57)</f>
        <v>88277.4</v>
      </c>
      <c r="G57" s="17" t="n">
        <v>4413.87</v>
      </c>
      <c r="H57" s="17" t="n">
        <v>0</v>
      </c>
      <c r="I57" s="17" t="n">
        <f aca="false">F57-G57+H57</f>
        <v>83863.53</v>
      </c>
      <c r="J57" s="17" t="n">
        <f aca="false">ROUND(ROUND(I57*100,0)/10,0)/100</f>
        <v>8386.35</v>
      </c>
      <c r="K57" s="17" t="n">
        <f aca="false">I57+J57</f>
        <v>92249.88</v>
      </c>
      <c r="L57" s="19" t="s">
        <v>433</v>
      </c>
      <c r="M57" s="23" t="n">
        <f aca="false">DATE(YEAR(D57),MONTH(D57),1)</f>
        <v>45962</v>
      </c>
    </row>
    <row r="58" customFormat="false" ht="15" hidden="false" customHeight="false" outlineLevel="0" collapsed="false">
      <c r="A58" s="19" t="s">
        <v>490</v>
      </c>
      <c r="B58" s="19" t="s">
        <v>122</v>
      </c>
      <c r="C58" s="19" t="s">
        <v>123</v>
      </c>
      <c r="D58" s="22" t="n">
        <v>45986</v>
      </c>
      <c r="E58" s="19" t="s">
        <v>432</v>
      </c>
      <c r="F58" s="17" t="n">
        <f aca="false">SUMIFS('Claim lines'!$E$2:$E$1102,'Claim lines'!$A$2:$A$1102,A58)</f>
        <v>45095.65</v>
      </c>
      <c r="G58" s="17" t="n">
        <v>2254.78</v>
      </c>
      <c r="H58" s="17" t="n">
        <v>0</v>
      </c>
      <c r="I58" s="17" t="n">
        <f aca="false">F58-G58+H58</f>
        <v>42840.87</v>
      </c>
      <c r="J58" s="17" t="n">
        <f aca="false">ROUND(ROUND(I58*100,0)/10,0)/100</f>
        <v>4284.09</v>
      </c>
      <c r="K58" s="17" t="n">
        <f aca="false">I58+J58</f>
        <v>47124.96</v>
      </c>
      <c r="L58" s="19" t="s">
        <v>433</v>
      </c>
      <c r="M58" s="23" t="n">
        <f aca="false">DATE(YEAR(D58),MONTH(D58),1)</f>
        <v>45962</v>
      </c>
    </row>
    <row r="59" customFormat="false" ht="15" hidden="false" customHeight="false" outlineLevel="0" collapsed="false">
      <c r="A59" s="19" t="s">
        <v>491</v>
      </c>
      <c r="B59" s="19" t="s">
        <v>124</v>
      </c>
      <c r="C59" s="19" t="s">
        <v>125</v>
      </c>
      <c r="D59" s="22" t="n">
        <v>45986</v>
      </c>
      <c r="E59" s="19" t="s">
        <v>432</v>
      </c>
      <c r="F59" s="17" t="n">
        <f aca="false">SUMIFS('Claim lines'!$E$2:$E$1102,'Claim lines'!$A$2:$A$1102,A59)</f>
        <v>36876.7</v>
      </c>
      <c r="G59" s="17" t="n">
        <v>1843.84</v>
      </c>
      <c r="H59" s="17" t="n">
        <v>0</v>
      </c>
      <c r="I59" s="17" t="n">
        <f aca="false">F59-G59+H59</f>
        <v>35032.86</v>
      </c>
      <c r="J59" s="17" t="n">
        <f aca="false">ROUND(ROUND(I59*100,0)/10,0)/100</f>
        <v>3503.29</v>
      </c>
      <c r="K59" s="17" t="n">
        <f aca="false">I59+J59</f>
        <v>38536.15</v>
      </c>
      <c r="L59" s="19" t="s">
        <v>433</v>
      </c>
      <c r="M59" s="23" t="n">
        <f aca="false">DATE(YEAR(D59),MONTH(D59),1)</f>
        <v>45962</v>
      </c>
    </row>
    <row r="60" customFormat="false" ht="15" hidden="false" customHeight="false" outlineLevel="0" collapsed="false">
      <c r="A60" s="19" t="s">
        <v>492</v>
      </c>
      <c r="B60" s="19" t="s">
        <v>127</v>
      </c>
      <c r="C60" s="19" t="s">
        <v>128</v>
      </c>
      <c r="D60" s="22" t="n">
        <v>45986</v>
      </c>
      <c r="E60" s="19" t="s">
        <v>432</v>
      </c>
      <c r="F60" s="17" t="n">
        <f aca="false">SUMIFS('Claim lines'!$E$2:$E$1102,'Claim lines'!$A$2:$A$1102,A60)</f>
        <v>40915.9</v>
      </c>
      <c r="G60" s="17" t="n">
        <v>2045.8</v>
      </c>
      <c r="H60" s="17" t="n">
        <v>0</v>
      </c>
      <c r="I60" s="17" t="n">
        <f aca="false">F60-G60+H60</f>
        <v>38870.1</v>
      </c>
      <c r="J60" s="17" t="n">
        <f aca="false">ROUND(ROUND(I60*100,0)/10,0)/100</f>
        <v>3887.01</v>
      </c>
      <c r="K60" s="17" t="n">
        <f aca="false">I60+J60</f>
        <v>42757.11</v>
      </c>
      <c r="L60" s="19" t="s">
        <v>433</v>
      </c>
      <c r="M60" s="23" t="n">
        <f aca="false">DATE(YEAR(D60),MONTH(D60),1)</f>
        <v>45962</v>
      </c>
    </row>
    <row r="61" customFormat="false" ht="15" hidden="false" customHeight="false" outlineLevel="0" collapsed="false">
      <c r="A61" s="19" t="s">
        <v>493</v>
      </c>
      <c r="B61" s="19" t="s">
        <v>129</v>
      </c>
      <c r="C61" s="19" t="s">
        <v>130</v>
      </c>
      <c r="D61" s="22" t="n">
        <v>45986</v>
      </c>
      <c r="E61" s="19" t="s">
        <v>432</v>
      </c>
      <c r="F61" s="17" t="n">
        <f aca="false">SUMIFS('Claim lines'!$E$2:$E$1102,'Claim lines'!$A$2:$A$1102,A61)</f>
        <v>72879.3</v>
      </c>
      <c r="G61" s="17" t="n">
        <v>0</v>
      </c>
      <c r="H61" s="17" t="n">
        <v>0</v>
      </c>
      <c r="I61" s="17" t="n">
        <f aca="false">F61-G61+H61</f>
        <v>72879.3</v>
      </c>
      <c r="J61" s="17" t="n">
        <f aca="false">ROUND(ROUND(I61*100,0)/10,0)/100</f>
        <v>7287.93</v>
      </c>
      <c r="K61" s="17" t="n">
        <f aca="false">I61+J61</f>
        <v>80167.23</v>
      </c>
      <c r="L61" s="19" t="s">
        <v>433</v>
      </c>
      <c r="M61" s="23" t="n">
        <f aca="false">DATE(YEAR(D61),MONTH(D61),1)</f>
        <v>45962</v>
      </c>
    </row>
    <row r="62" customFormat="false" ht="15" hidden="false" customHeight="false" outlineLevel="0" collapsed="false">
      <c r="A62" s="19" t="s">
        <v>494</v>
      </c>
      <c r="B62" s="19" t="s">
        <v>131</v>
      </c>
      <c r="C62" s="19" t="s">
        <v>132</v>
      </c>
      <c r="D62" s="22" t="n">
        <v>45986</v>
      </c>
      <c r="E62" s="19" t="s">
        <v>432</v>
      </c>
      <c r="F62" s="17" t="n">
        <f aca="false">SUMIFS('Claim lines'!$E$2:$E$1102,'Claim lines'!$A$2:$A$1102,A62)</f>
        <v>9745.2</v>
      </c>
      <c r="G62" s="17" t="n">
        <v>0</v>
      </c>
      <c r="H62" s="17" t="n">
        <v>0</v>
      </c>
      <c r="I62" s="17" t="n">
        <f aca="false">F62-G62+H62</f>
        <v>9745.2</v>
      </c>
      <c r="J62" s="17" t="n">
        <f aca="false">ROUND(ROUND(I62*100,0)/10,0)/100</f>
        <v>974.52</v>
      </c>
      <c r="K62" s="17" t="n">
        <f aca="false">I62+J62</f>
        <v>10719.72</v>
      </c>
      <c r="L62" s="19" t="s">
        <v>433</v>
      </c>
      <c r="M62" s="23" t="n">
        <f aca="false">DATE(YEAR(D62),MONTH(D62),1)</f>
        <v>45962</v>
      </c>
    </row>
    <row r="63" customFormat="false" ht="15" hidden="false" customHeight="false" outlineLevel="0" collapsed="false">
      <c r="A63" s="19" t="s">
        <v>495</v>
      </c>
      <c r="B63" s="19" t="s">
        <v>134</v>
      </c>
      <c r="C63" s="19" t="s">
        <v>135</v>
      </c>
      <c r="D63" s="22" t="n">
        <v>45986</v>
      </c>
      <c r="E63" s="19" t="s">
        <v>432</v>
      </c>
      <c r="F63" s="17" t="n">
        <f aca="false">SUMIFS('Claim lines'!$E$2:$E$1102,'Claim lines'!$A$2:$A$1102,A63)</f>
        <v>23707.3</v>
      </c>
      <c r="G63" s="17" t="n">
        <v>1185.37</v>
      </c>
      <c r="H63" s="17" t="n">
        <v>0</v>
      </c>
      <c r="I63" s="17" t="n">
        <f aca="false">F63-G63+H63</f>
        <v>22521.93</v>
      </c>
      <c r="J63" s="17" t="n">
        <f aca="false">ROUND(ROUND(I63*100,0)/10,0)/100</f>
        <v>2252.19</v>
      </c>
      <c r="K63" s="17" t="n">
        <f aca="false">I63+J63</f>
        <v>24774.12</v>
      </c>
      <c r="L63" s="19" t="s">
        <v>433</v>
      </c>
      <c r="M63" s="23" t="n">
        <f aca="false">DATE(YEAR(D63),MONTH(D63),1)</f>
        <v>45962</v>
      </c>
    </row>
    <row r="64" customFormat="false" ht="15" hidden="false" customHeight="false" outlineLevel="0" collapsed="false">
      <c r="A64" s="19" t="s">
        <v>496</v>
      </c>
      <c r="B64" s="19" t="s">
        <v>136</v>
      </c>
      <c r="C64" s="19" t="s">
        <v>137</v>
      </c>
      <c r="D64" s="22" t="n">
        <v>45986</v>
      </c>
      <c r="E64" s="19" t="s">
        <v>432</v>
      </c>
      <c r="F64" s="17" t="n">
        <f aca="false">SUMIFS('Claim lines'!$E$2:$E$1102,'Claim lines'!$A$2:$A$1102,A64)</f>
        <v>71630.8</v>
      </c>
      <c r="G64" s="17" t="n">
        <v>3581.54</v>
      </c>
      <c r="H64" s="17" t="n">
        <v>0</v>
      </c>
      <c r="I64" s="17" t="n">
        <f aca="false">F64-G64+H64</f>
        <v>68049.26</v>
      </c>
      <c r="J64" s="17" t="n">
        <f aca="false">ROUND(ROUND(I64*100,0)/10,0)/100</f>
        <v>6804.93</v>
      </c>
      <c r="K64" s="17" t="n">
        <f aca="false">I64+J64</f>
        <v>74854.19</v>
      </c>
      <c r="L64" s="19" t="s">
        <v>433</v>
      </c>
      <c r="M64" s="23" t="n">
        <f aca="false">DATE(YEAR(D64),MONTH(D64),1)</f>
        <v>45962</v>
      </c>
    </row>
    <row r="65" customFormat="false" ht="15" hidden="false" customHeight="false" outlineLevel="0" collapsed="false">
      <c r="A65" s="19" t="s">
        <v>497</v>
      </c>
      <c r="B65" s="19" t="s">
        <v>138</v>
      </c>
      <c r="C65" s="19" t="s">
        <v>139</v>
      </c>
      <c r="D65" s="22" t="n">
        <v>45986</v>
      </c>
      <c r="E65" s="19" t="s">
        <v>432</v>
      </c>
      <c r="F65" s="17" t="n">
        <f aca="false">SUMIFS('Claim lines'!$E$2:$E$1102,'Claim lines'!$A$2:$A$1102,A65)</f>
        <v>47878.5</v>
      </c>
      <c r="G65" s="17" t="n">
        <v>2393.93</v>
      </c>
      <c r="H65" s="17" t="n">
        <v>0</v>
      </c>
      <c r="I65" s="17" t="n">
        <f aca="false">F65-G65+H65</f>
        <v>45484.57</v>
      </c>
      <c r="J65" s="17" t="n">
        <f aca="false">ROUND(ROUND(I65*100,0)/10,0)/100</f>
        <v>4548.46</v>
      </c>
      <c r="K65" s="17" t="n">
        <f aca="false">I65+J65</f>
        <v>50033.03</v>
      </c>
      <c r="L65" s="19" t="s">
        <v>433</v>
      </c>
      <c r="M65" s="23" t="n">
        <f aca="false">DATE(YEAR(D65),MONTH(D65),1)</f>
        <v>45962</v>
      </c>
    </row>
    <row r="66" customFormat="false" ht="15" hidden="false" customHeight="false" outlineLevel="0" collapsed="false">
      <c r="A66" s="19" t="s">
        <v>498</v>
      </c>
      <c r="B66" s="19" t="s">
        <v>140</v>
      </c>
      <c r="C66" s="19" t="s">
        <v>141</v>
      </c>
      <c r="D66" s="22" t="n">
        <v>45986</v>
      </c>
      <c r="E66" s="19" t="s">
        <v>432</v>
      </c>
      <c r="F66" s="17" t="n">
        <f aca="false">SUMIFS('Claim lines'!$E$2:$E$1102,'Claim lines'!$A$2:$A$1102,A66)</f>
        <v>114457.95</v>
      </c>
      <c r="G66" s="17" t="n">
        <v>5722.9</v>
      </c>
      <c r="H66" s="17" t="n">
        <v>0</v>
      </c>
      <c r="I66" s="17" t="n">
        <f aca="false">F66-G66+H66</f>
        <v>108735.05</v>
      </c>
      <c r="J66" s="17" t="n">
        <f aca="false">ROUND(ROUND(I66*100,0)/10,0)/100</f>
        <v>10873.51</v>
      </c>
      <c r="K66" s="17" t="n">
        <f aca="false">I66+J66</f>
        <v>119608.56</v>
      </c>
      <c r="L66" s="19" t="s">
        <v>433</v>
      </c>
      <c r="M66" s="23" t="n">
        <f aca="false">DATE(YEAR(D66),MONTH(D66),1)</f>
        <v>45962</v>
      </c>
    </row>
    <row r="67" customFormat="false" ht="15" hidden="false" customHeight="false" outlineLevel="0" collapsed="false">
      <c r="A67" s="19" t="s">
        <v>499</v>
      </c>
      <c r="B67" s="19" t="s">
        <v>142</v>
      </c>
      <c r="C67" s="19" t="s">
        <v>143</v>
      </c>
      <c r="D67" s="22" t="n">
        <v>45986</v>
      </c>
      <c r="E67" s="19" t="s">
        <v>432</v>
      </c>
      <c r="F67" s="17" t="n">
        <f aca="false">SUMIFS('Claim lines'!$E$2:$E$1102,'Claim lines'!$A$2:$A$1102,A67)</f>
        <v>17458.6</v>
      </c>
      <c r="G67" s="17" t="n">
        <v>872.93</v>
      </c>
      <c r="H67" s="17" t="n">
        <v>0</v>
      </c>
      <c r="I67" s="17" t="n">
        <f aca="false">F67-G67+H67</f>
        <v>16585.67</v>
      </c>
      <c r="J67" s="17" t="n">
        <f aca="false">ROUND(ROUND(I67*100,0)/10,0)/100</f>
        <v>1658.57</v>
      </c>
      <c r="K67" s="17" t="n">
        <f aca="false">I67+J67</f>
        <v>18244.24</v>
      </c>
      <c r="L67" s="19" t="s">
        <v>433</v>
      </c>
      <c r="M67" s="23" t="n">
        <f aca="false">DATE(YEAR(D67),MONTH(D67),1)</f>
        <v>45962</v>
      </c>
    </row>
    <row r="68" customFormat="false" ht="15" hidden="false" customHeight="false" outlineLevel="0" collapsed="false">
      <c r="A68" s="19" t="s">
        <v>500</v>
      </c>
      <c r="B68" s="19" t="s">
        <v>144</v>
      </c>
      <c r="C68" s="19" t="s">
        <v>145</v>
      </c>
      <c r="D68" s="22" t="n">
        <v>45986</v>
      </c>
      <c r="E68" s="19" t="s">
        <v>432</v>
      </c>
      <c r="F68" s="17" t="n">
        <f aca="false">SUMIFS('Claim lines'!$E$2:$E$1102,'Claim lines'!$A$2:$A$1102,A68)</f>
        <v>1967.95</v>
      </c>
      <c r="G68" s="17" t="n">
        <v>0</v>
      </c>
      <c r="H68" s="17" t="n">
        <v>0</v>
      </c>
      <c r="I68" s="17" t="n">
        <f aca="false">F68-G68+H68</f>
        <v>1967.95</v>
      </c>
      <c r="J68" s="17" t="n">
        <f aca="false">ROUND(ROUND(I68*100,0)/10,0)/100</f>
        <v>196.8</v>
      </c>
      <c r="K68" s="17" t="n">
        <f aca="false">I68+J68</f>
        <v>2164.75</v>
      </c>
      <c r="L68" s="19" t="s">
        <v>433</v>
      </c>
      <c r="M68" s="23" t="n">
        <f aca="false">DATE(YEAR(D68),MONTH(D68),1)</f>
        <v>45962</v>
      </c>
    </row>
    <row r="69" customFormat="false" ht="15" hidden="false" customHeight="false" outlineLevel="0" collapsed="false">
      <c r="A69" s="19" t="s">
        <v>501</v>
      </c>
      <c r="B69" s="19" t="s">
        <v>147</v>
      </c>
      <c r="C69" s="19" t="s">
        <v>148</v>
      </c>
      <c r="D69" s="22" t="n">
        <v>45986</v>
      </c>
      <c r="E69" s="19" t="s">
        <v>432</v>
      </c>
      <c r="F69" s="17" t="n">
        <f aca="false">SUMIFS('Claim lines'!$E$2:$E$1102,'Claim lines'!$A$2:$A$1102,A69)</f>
        <v>6825</v>
      </c>
      <c r="G69" s="17" t="n">
        <v>0</v>
      </c>
      <c r="H69" s="17" t="n">
        <v>0</v>
      </c>
      <c r="I69" s="17" t="n">
        <f aca="false">F69-G69+H69</f>
        <v>6825</v>
      </c>
      <c r="J69" s="17" t="n">
        <f aca="false">ROUND(ROUND(I69*100,0)/10,0)/100</f>
        <v>682.5</v>
      </c>
      <c r="K69" s="17" t="n">
        <f aca="false">I69+J69</f>
        <v>7507.5</v>
      </c>
      <c r="L69" s="19" t="s">
        <v>433</v>
      </c>
      <c r="M69" s="23" t="n">
        <f aca="false">DATE(YEAR(D69),MONTH(D69),1)</f>
        <v>45962</v>
      </c>
    </row>
    <row r="70" customFormat="false" ht="15" hidden="false" customHeight="false" outlineLevel="0" collapsed="false">
      <c r="A70" s="19" t="s">
        <v>502</v>
      </c>
      <c r="B70" s="19" t="s">
        <v>152</v>
      </c>
      <c r="C70" s="19" t="s">
        <v>153</v>
      </c>
      <c r="D70" s="22" t="n">
        <v>45986</v>
      </c>
      <c r="E70" s="19" t="s">
        <v>432</v>
      </c>
      <c r="F70" s="17" t="n">
        <f aca="false">SUMIFS('Claim lines'!$E$2:$E$1102,'Claim lines'!$A$2:$A$1102,A70)</f>
        <v>1800</v>
      </c>
      <c r="G70" s="17" t="n">
        <v>0</v>
      </c>
      <c r="H70" s="17" t="n">
        <v>0</v>
      </c>
      <c r="I70" s="17" t="n">
        <f aca="false">F70-G70+H70</f>
        <v>1800</v>
      </c>
      <c r="J70" s="17" t="n">
        <f aca="false">ROUND(ROUND(I70*100,0)/10,0)/100</f>
        <v>180</v>
      </c>
      <c r="K70" s="17" t="n">
        <f aca="false">I70+J70</f>
        <v>1980</v>
      </c>
      <c r="L70" s="19" t="s">
        <v>433</v>
      </c>
      <c r="M70" s="23" t="n">
        <f aca="false">DATE(YEAR(D70),MONTH(D70),1)</f>
        <v>45962</v>
      </c>
    </row>
    <row r="71" customFormat="false" ht="15" hidden="false" customHeight="false" outlineLevel="0" collapsed="false">
      <c r="A71" s="19" t="s">
        <v>503</v>
      </c>
      <c r="B71" s="19" t="s">
        <v>87</v>
      </c>
      <c r="C71" s="19" t="s">
        <v>88</v>
      </c>
      <c r="D71" s="22" t="n">
        <v>46001</v>
      </c>
      <c r="E71" s="19" t="s">
        <v>432</v>
      </c>
      <c r="F71" s="17" t="n">
        <f aca="false">SUMIFS('Claim lines'!$E$2:$E$1102,'Claim lines'!$A$2:$A$1102,A71)</f>
        <v>12125</v>
      </c>
      <c r="G71" s="17" t="n">
        <v>606.25</v>
      </c>
      <c r="H71" s="17" t="n">
        <v>0</v>
      </c>
      <c r="I71" s="17" t="n">
        <f aca="false">F71-G71+H71</f>
        <v>11518.75</v>
      </c>
      <c r="J71" s="17" t="n">
        <f aca="false">ROUND(ROUND(I71*100,0)/10,0)/100</f>
        <v>1151.88</v>
      </c>
      <c r="K71" s="17" t="n">
        <f aca="false">I71+J71</f>
        <v>12670.63</v>
      </c>
      <c r="L71" s="19" t="s">
        <v>433</v>
      </c>
      <c r="M71" s="23" t="n">
        <f aca="false">DATE(YEAR(D71),MONTH(D71),1)</f>
        <v>45992</v>
      </c>
    </row>
    <row r="72" customFormat="false" ht="15" hidden="false" customHeight="false" outlineLevel="0" collapsed="false">
      <c r="A72" s="19" t="s">
        <v>504</v>
      </c>
      <c r="B72" s="19" t="s">
        <v>97</v>
      </c>
      <c r="C72" s="19" t="s">
        <v>98</v>
      </c>
      <c r="D72" s="22" t="n">
        <v>46001</v>
      </c>
      <c r="E72" s="19" t="s">
        <v>432</v>
      </c>
      <c r="F72" s="17" t="n">
        <f aca="false">SUMIFS('Claim lines'!$E$2:$E$1102,'Claim lines'!$A$2:$A$1102,A72)</f>
        <v>15717.8</v>
      </c>
      <c r="G72" s="17" t="n">
        <v>785.89</v>
      </c>
      <c r="H72" s="17" t="n">
        <v>0</v>
      </c>
      <c r="I72" s="17" t="n">
        <f aca="false">F72-G72+H72</f>
        <v>14931.91</v>
      </c>
      <c r="J72" s="17" t="n">
        <f aca="false">ROUND(ROUND(I72*100,0)/10,0)/100</f>
        <v>1493.19</v>
      </c>
      <c r="K72" s="17" t="n">
        <f aca="false">I72+J72</f>
        <v>16425.1</v>
      </c>
      <c r="L72" s="19" t="s">
        <v>433</v>
      </c>
      <c r="M72" s="23" t="n">
        <f aca="false">DATE(YEAR(D72),MONTH(D72),1)</f>
        <v>45992</v>
      </c>
    </row>
    <row r="73" customFormat="false" ht="15" hidden="false" customHeight="false" outlineLevel="0" collapsed="false">
      <c r="A73" s="19" t="s">
        <v>505</v>
      </c>
      <c r="B73" s="19" t="s">
        <v>100</v>
      </c>
      <c r="C73" s="19" t="s">
        <v>101</v>
      </c>
      <c r="D73" s="22" t="n">
        <v>46001</v>
      </c>
      <c r="E73" s="19" t="s">
        <v>432</v>
      </c>
      <c r="F73" s="17" t="n">
        <f aca="false">SUMIFS('Claim lines'!$E$2:$E$1102,'Claim lines'!$A$2:$A$1102,A73)</f>
        <v>16275</v>
      </c>
      <c r="G73" s="17" t="n">
        <v>813.75</v>
      </c>
      <c r="H73" s="17" t="n">
        <v>0</v>
      </c>
      <c r="I73" s="17" t="n">
        <f aca="false">F73-G73+H73</f>
        <v>15461.25</v>
      </c>
      <c r="J73" s="17" t="n">
        <f aca="false">ROUND(ROUND(I73*100,0)/10,0)/100</f>
        <v>1546.13</v>
      </c>
      <c r="K73" s="17" t="n">
        <f aca="false">I73+J73</f>
        <v>17007.38</v>
      </c>
      <c r="L73" s="19" t="s">
        <v>433</v>
      </c>
      <c r="M73" s="23" t="n">
        <f aca="false">DATE(YEAR(D73),MONTH(D73),1)</f>
        <v>45992</v>
      </c>
    </row>
    <row r="74" customFormat="false" ht="15" hidden="false" customHeight="false" outlineLevel="0" collapsed="false">
      <c r="A74" s="19" t="s">
        <v>506</v>
      </c>
      <c r="B74" s="19" t="s">
        <v>102</v>
      </c>
      <c r="C74" s="19" t="s">
        <v>103</v>
      </c>
      <c r="D74" s="22" t="n">
        <v>46001</v>
      </c>
      <c r="E74" s="19" t="s">
        <v>432</v>
      </c>
      <c r="F74" s="17" t="n">
        <f aca="false">SUMIFS('Claim lines'!$E$2:$E$1102,'Claim lines'!$A$2:$A$1102,A74)</f>
        <v>65625</v>
      </c>
      <c r="G74" s="17" t="n">
        <v>3281.25</v>
      </c>
      <c r="H74" s="17" t="n">
        <v>0</v>
      </c>
      <c r="I74" s="17" t="n">
        <f aca="false">F74-G74+H74</f>
        <v>62343.75</v>
      </c>
      <c r="J74" s="17" t="n">
        <f aca="false">ROUND(ROUND(I74*100,0)/10,0)/100</f>
        <v>6234.38</v>
      </c>
      <c r="K74" s="17" t="n">
        <f aca="false">I74+J74</f>
        <v>68578.13</v>
      </c>
      <c r="L74" s="19" t="s">
        <v>433</v>
      </c>
      <c r="M74" s="23" t="n">
        <f aca="false">DATE(YEAR(D74),MONTH(D74),1)</f>
        <v>45992</v>
      </c>
    </row>
    <row r="75" customFormat="false" ht="15" hidden="false" customHeight="false" outlineLevel="0" collapsed="false">
      <c r="A75" s="19" t="s">
        <v>507</v>
      </c>
      <c r="B75" s="19" t="s">
        <v>104</v>
      </c>
      <c r="C75" s="19" t="s">
        <v>105</v>
      </c>
      <c r="D75" s="22" t="n">
        <v>46001</v>
      </c>
      <c r="E75" s="19" t="s">
        <v>432</v>
      </c>
      <c r="F75" s="17" t="n">
        <f aca="false">SUMIFS('Claim lines'!$E$2:$E$1102,'Claim lines'!$A$2:$A$1102,A75)</f>
        <v>4565.4</v>
      </c>
      <c r="G75" s="17" t="n">
        <v>228.27</v>
      </c>
      <c r="H75" s="17" t="n">
        <v>0</v>
      </c>
      <c r="I75" s="17" t="n">
        <f aca="false">F75-G75+H75</f>
        <v>4337.13</v>
      </c>
      <c r="J75" s="17" t="n">
        <f aca="false">ROUND(ROUND(I75*100,0)/10,0)/100</f>
        <v>433.71</v>
      </c>
      <c r="K75" s="17" t="n">
        <f aca="false">I75+J75</f>
        <v>4770.84</v>
      </c>
      <c r="L75" s="19" t="s">
        <v>433</v>
      </c>
      <c r="M75" s="23" t="n">
        <f aca="false">DATE(YEAR(D75),MONTH(D75),1)</f>
        <v>45992</v>
      </c>
    </row>
    <row r="76" customFormat="false" ht="15" hidden="false" customHeight="false" outlineLevel="0" collapsed="false">
      <c r="A76" s="19" t="s">
        <v>508</v>
      </c>
      <c r="B76" s="19" t="s">
        <v>108</v>
      </c>
      <c r="C76" s="19" t="s">
        <v>109</v>
      </c>
      <c r="D76" s="22" t="n">
        <v>46001</v>
      </c>
      <c r="E76" s="19" t="s">
        <v>432</v>
      </c>
      <c r="F76" s="17" t="n">
        <f aca="false">SUMIFS('Claim lines'!$E$2:$E$1102,'Claim lines'!$A$2:$A$1102,A76)</f>
        <v>14641</v>
      </c>
      <c r="G76" s="17" t="n">
        <v>732.05</v>
      </c>
      <c r="H76" s="17" t="n">
        <v>0</v>
      </c>
      <c r="I76" s="17" t="n">
        <f aca="false">F76-G76+H76</f>
        <v>13908.95</v>
      </c>
      <c r="J76" s="17" t="n">
        <f aca="false">ROUND(ROUND(I76*100,0)/10,0)/100</f>
        <v>1390.9</v>
      </c>
      <c r="K76" s="17" t="n">
        <f aca="false">I76+J76</f>
        <v>15299.85</v>
      </c>
      <c r="L76" s="19" t="s">
        <v>433</v>
      </c>
      <c r="M76" s="23" t="n">
        <f aca="false">DATE(YEAR(D76),MONTH(D76),1)</f>
        <v>45992</v>
      </c>
    </row>
    <row r="77" customFormat="false" ht="15" hidden="false" customHeight="false" outlineLevel="0" collapsed="false">
      <c r="A77" s="19" t="s">
        <v>509</v>
      </c>
      <c r="B77" s="19" t="s">
        <v>113</v>
      </c>
      <c r="C77" s="19" t="s">
        <v>114</v>
      </c>
      <c r="D77" s="22" t="n">
        <v>46001</v>
      </c>
      <c r="E77" s="19" t="s">
        <v>432</v>
      </c>
      <c r="F77" s="17" t="n">
        <f aca="false">SUMIFS('Claim lines'!$E$2:$E$1102,'Claim lines'!$A$2:$A$1102,A77)</f>
        <v>48268.45</v>
      </c>
      <c r="G77" s="17" t="n">
        <v>0</v>
      </c>
      <c r="H77" s="17" t="n">
        <v>0</v>
      </c>
      <c r="I77" s="17" t="n">
        <f aca="false">F77-G77+H77</f>
        <v>48268.45</v>
      </c>
      <c r="J77" s="17" t="n">
        <f aca="false">ROUND(ROUND(I77*100,0)/10,0)/100</f>
        <v>4826.85</v>
      </c>
      <c r="K77" s="17" t="n">
        <f aca="false">I77+J77</f>
        <v>53095.3</v>
      </c>
      <c r="L77" s="19" t="s">
        <v>433</v>
      </c>
      <c r="M77" s="23" t="n">
        <f aca="false">DATE(YEAR(D77),MONTH(D77),1)</f>
        <v>45992</v>
      </c>
    </row>
    <row r="78" customFormat="false" ht="15" hidden="false" customHeight="false" outlineLevel="0" collapsed="false">
      <c r="A78" s="19" t="s">
        <v>510</v>
      </c>
      <c r="B78" s="19" t="s">
        <v>117</v>
      </c>
      <c r="C78" s="19" t="s">
        <v>118</v>
      </c>
      <c r="D78" s="22" t="n">
        <v>46001</v>
      </c>
      <c r="E78" s="19" t="s">
        <v>432</v>
      </c>
      <c r="F78" s="17" t="n">
        <f aca="false">SUMIFS('Claim lines'!$E$2:$E$1102,'Claim lines'!$A$2:$A$1102,A78)</f>
        <v>17646.7</v>
      </c>
      <c r="G78" s="17" t="n">
        <v>0</v>
      </c>
      <c r="H78" s="17" t="n">
        <v>0</v>
      </c>
      <c r="I78" s="17" t="n">
        <f aca="false">F78-G78+H78</f>
        <v>17646.7</v>
      </c>
      <c r="J78" s="17" t="n">
        <f aca="false">ROUND(ROUND(I78*100,0)/10,0)/100</f>
        <v>1764.67</v>
      </c>
      <c r="K78" s="17" t="n">
        <f aca="false">I78+J78</f>
        <v>19411.37</v>
      </c>
      <c r="L78" s="19" t="s">
        <v>433</v>
      </c>
      <c r="M78" s="23" t="n">
        <f aca="false">DATE(YEAR(D78),MONTH(D78),1)</f>
        <v>45992</v>
      </c>
    </row>
    <row r="79" customFormat="false" ht="15" hidden="false" customHeight="false" outlineLevel="0" collapsed="false">
      <c r="A79" s="19" t="s">
        <v>511</v>
      </c>
      <c r="B79" s="19" t="s">
        <v>122</v>
      </c>
      <c r="C79" s="19" t="s">
        <v>123</v>
      </c>
      <c r="D79" s="22" t="n">
        <v>46001</v>
      </c>
      <c r="E79" s="19" t="s">
        <v>432</v>
      </c>
      <c r="F79" s="17" t="n">
        <f aca="false">SUMIFS('Claim lines'!$E$2:$E$1102,'Claim lines'!$A$2:$A$1102,A79)</f>
        <v>14456.25</v>
      </c>
      <c r="G79" s="17" t="n">
        <v>722.81</v>
      </c>
      <c r="H79" s="17" t="n">
        <v>0</v>
      </c>
      <c r="I79" s="17" t="n">
        <f aca="false">F79-G79+H79</f>
        <v>13733.44</v>
      </c>
      <c r="J79" s="17" t="n">
        <f aca="false">ROUND(ROUND(I79*100,0)/10,0)/100</f>
        <v>1373.34</v>
      </c>
      <c r="K79" s="17" t="n">
        <f aca="false">I79+J79</f>
        <v>15106.78</v>
      </c>
      <c r="L79" s="19" t="s">
        <v>433</v>
      </c>
      <c r="M79" s="23" t="n">
        <f aca="false">DATE(YEAR(D79),MONTH(D79),1)</f>
        <v>45992</v>
      </c>
    </row>
    <row r="80" customFormat="false" ht="15" hidden="false" customHeight="false" outlineLevel="0" collapsed="false">
      <c r="A80" s="19" t="s">
        <v>512</v>
      </c>
      <c r="B80" s="19" t="s">
        <v>124</v>
      </c>
      <c r="C80" s="19" t="s">
        <v>125</v>
      </c>
      <c r="D80" s="22" t="n">
        <v>46001</v>
      </c>
      <c r="E80" s="19" t="s">
        <v>432</v>
      </c>
      <c r="F80" s="17" t="n">
        <f aca="false">SUMIFS('Claim lines'!$E$2:$E$1102,'Claim lines'!$A$2:$A$1102,A80)</f>
        <v>52816</v>
      </c>
      <c r="G80" s="17" t="n">
        <v>2640.8</v>
      </c>
      <c r="H80" s="17" t="n">
        <v>0</v>
      </c>
      <c r="I80" s="17" t="n">
        <f aca="false">F80-G80+H80</f>
        <v>50175.2</v>
      </c>
      <c r="J80" s="17" t="n">
        <f aca="false">ROUND(ROUND(I80*100,0)/10,0)/100</f>
        <v>5017.52</v>
      </c>
      <c r="K80" s="17" t="n">
        <f aca="false">I80+J80</f>
        <v>55192.72</v>
      </c>
      <c r="L80" s="19" t="s">
        <v>433</v>
      </c>
      <c r="M80" s="23" t="n">
        <f aca="false">DATE(YEAR(D80),MONTH(D80),1)</f>
        <v>45992</v>
      </c>
    </row>
    <row r="81" customFormat="false" ht="15" hidden="false" customHeight="false" outlineLevel="0" collapsed="false">
      <c r="A81" s="19" t="s">
        <v>513</v>
      </c>
      <c r="B81" s="19" t="s">
        <v>138</v>
      </c>
      <c r="C81" s="19" t="s">
        <v>139</v>
      </c>
      <c r="D81" s="22" t="n">
        <v>46001</v>
      </c>
      <c r="E81" s="19" t="s">
        <v>432</v>
      </c>
      <c r="F81" s="17" t="n">
        <f aca="false">SUMIFS('Claim lines'!$E$2:$E$1102,'Claim lines'!$A$2:$A$1102,A81)</f>
        <v>53119.7</v>
      </c>
      <c r="G81" s="17" t="n">
        <v>2655.99</v>
      </c>
      <c r="H81" s="17" t="n">
        <v>0</v>
      </c>
      <c r="I81" s="17" t="n">
        <f aca="false">F81-G81+H81</f>
        <v>50463.71</v>
      </c>
      <c r="J81" s="17" t="n">
        <f aca="false">ROUND(ROUND(I81*100,0)/10,0)/100</f>
        <v>5046.37</v>
      </c>
      <c r="K81" s="17" t="n">
        <f aca="false">I81+J81</f>
        <v>55510.08</v>
      </c>
      <c r="L81" s="19" t="s">
        <v>433</v>
      </c>
      <c r="M81" s="23" t="n">
        <f aca="false">DATE(YEAR(D81),MONTH(D81),1)</f>
        <v>45992</v>
      </c>
    </row>
    <row r="82" customFormat="false" ht="15" hidden="false" customHeight="false" outlineLevel="0" collapsed="false">
      <c r="A82" s="19" t="s">
        <v>514</v>
      </c>
      <c r="B82" s="19" t="s">
        <v>140</v>
      </c>
      <c r="C82" s="19" t="s">
        <v>141</v>
      </c>
      <c r="D82" s="22" t="n">
        <v>46001</v>
      </c>
      <c r="E82" s="19" t="s">
        <v>432</v>
      </c>
      <c r="F82" s="17" t="n">
        <f aca="false">SUMIFS('Claim lines'!$E$2:$E$1102,'Claim lines'!$A$2:$A$1102,A82)</f>
        <v>81955.3</v>
      </c>
      <c r="G82" s="17" t="n">
        <v>4097.77</v>
      </c>
      <c r="H82" s="17" t="n">
        <v>0</v>
      </c>
      <c r="I82" s="17" t="n">
        <f aca="false">F82-G82+H82</f>
        <v>77857.53</v>
      </c>
      <c r="J82" s="17" t="n">
        <f aca="false">ROUND(ROUND(I82*100,0)/10,0)/100</f>
        <v>7785.75</v>
      </c>
      <c r="K82" s="17" t="n">
        <f aca="false">I82+J82</f>
        <v>85643.28</v>
      </c>
      <c r="L82" s="19" t="s">
        <v>433</v>
      </c>
      <c r="M82" s="23" t="n">
        <f aca="false">DATE(YEAR(D82),MONTH(D82),1)</f>
        <v>45992</v>
      </c>
    </row>
    <row r="83" customFormat="false" ht="15" hidden="false" customHeight="false" outlineLevel="0" collapsed="false">
      <c r="A83" s="19" t="s">
        <v>515</v>
      </c>
      <c r="B83" s="19" t="s">
        <v>142</v>
      </c>
      <c r="C83" s="19" t="s">
        <v>143</v>
      </c>
      <c r="D83" s="22" t="n">
        <v>46001</v>
      </c>
      <c r="E83" s="19" t="s">
        <v>432</v>
      </c>
      <c r="F83" s="17" t="n">
        <f aca="false">SUMIFS('Claim lines'!$E$2:$E$1102,'Claim lines'!$A$2:$A$1102,A83)</f>
        <v>20827.2</v>
      </c>
      <c r="G83" s="17" t="n">
        <v>1041.36</v>
      </c>
      <c r="H83" s="17" t="n">
        <v>0</v>
      </c>
      <c r="I83" s="17" t="n">
        <f aca="false">F83-G83+H83</f>
        <v>19785.84</v>
      </c>
      <c r="J83" s="17" t="n">
        <f aca="false">ROUND(ROUND(I83*100,0)/10,0)/100</f>
        <v>1978.58</v>
      </c>
      <c r="K83" s="17" t="n">
        <f aca="false">I83+J83</f>
        <v>21764.42</v>
      </c>
      <c r="L83" s="19" t="s">
        <v>433</v>
      </c>
      <c r="M83" s="23" t="n">
        <f aca="false">DATE(YEAR(D83),MONTH(D83),1)</f>
        <v>45992</v>
      </c>
    </row>
    <row r="84" customFormat="false" ht="15" hidden="false" customHeight="false" outlineLevel="0" collapsed="false">
      <c r="A84" s="19" t="s">
        <v>516</v>
      </c>
      <c r="B84" s="19" t="s">
        <v>144</v>
      </c>
      <c r="C84" s="19" t="s">
        <v>145</v>
      </c>
      <c r="D84" s="22" t="n">
        <v>46001</v>
      </c>
      <c r="E84" s="19" t="s">
        <v>432</v>
      </c>
      <c r="F84" s="17" t="n">
        <f aca="false">SUMIFS('Claim lines'!$E$2:$E$1102,'Claim lines'!$A$2:$A$1102,A84)</f>
        <v>5903.85</v>
      </c>
      <c r="G84" s="17" t="n">
        <v>0</v>
      </c>
      <c r="H84" s="17" t="n">
        <v>0</v>
      </c>
      <c r="I84" s="17" t="n">
        <f aca="false">F84-G84+H84</f>
        <v>5903.85</v>
      </c>
      <c r="J84" s="17" t="n">
        <f aca="false">ROUND(ROUND(I84*100,0)/10,0)/100</f>
        <v>590.39</v>
      </c>
      <c r="K84" s="17" t="n">
        <f aca="false">I84+J84</f>
        <v>6494.24</v>
      </c>
      <c r="L84" s="19" t="s">
        <v>433</v>
      </c>
      <c r="M84" s="23" t="n">
        <f aca="false">DATE(YEAR(D84),MONTH(D84),1)</f>
        <v>45992</v>
      </c>
    </row>
    <row r="85" customFormat="false" ht="15" hidden="false" customHeight="false" outlineLevel="0" collapsed="false">
      <c r="A85" s="19" t="s">
        <v>517</v>
      </c>
      <c r="B85" s="19" t="s">
        <v>87</v>
      </c>
      <c r="C85" s="19" t="s">
        <v>88</v>
      </c>
      <c r="D85" s="22" t="n">
        <v>46016</v>
      </c>
      <c r="E85" s="19" t="s">
        <v>432</v>
      </c>
      <c r="F85" s="17" t="n">
        <f aca="false">SUMIFS('Claim lines'!$E$2:$E$1102,'Claim lines'!$A$2:$A$1102,A85)</f>
        <v>21250</v>
      </c>
      <c r="G85" s="17" t="n">
        <v>1062.5</v>
      </c>
      <c r="H85" s="17" t="n">
        <v>0</v>
      </c>
      <c r="I85" s="17" t="n">
        <f aca="false">F85-G85+H85</f>
        <v>20187.5</v>
      </c>
      <c r="J85" s="17" t="n">
        <f aca="false">ROUND(ROUND(I85*100,0)/10,0)/100</f>
        <v>2018.75</v>
      </c>
      <c r="K85" s="17" t="n">
        <f aca="false">I85+J85</f>
        <v>22206.25</v>
      </c>
      <c r="L85" s="19" t="s">
        <v>433</v>
      </c>
      <c r="M85" s="23" t="n">
        <f aca="false">DATE(YEAR(D85),MONTH(D85),1)</f>
        <v>45992</v>
      </c>
    </row>
    <row r="86" customFormat="false" ht="15" hidden="false" customHeight="false" outlineLevel="0" collapsed="false">
      <c r="A86" s="19" t="s">
        <v>518</v>
      </c>
      <c r="B86" s="19" t="s">
        <v>92</v>
      </c>
      <c r="C86" s="19" t="s">
        <v>93</v>
      </c>
      <c r="D86" s="22" t="n">
        <v>46016</v>
      </c>
      <c r="E86" s="19" t="s">
        <v>432</v>
      </c>
      <c r="F86" s="17" t="n">
        <f aca="false">SUMIFS('Claim lines'!$E$2:$E$1102,'Claim lines'!$A$2:$A$1102,A86)</f>
        <v>3125</v>
      </c>
      <c r="G86" s="17" t="n">
        <v>156.25</v>
      </c>
      <c r="H86" s="17" t="n">
        <v>0</v>
      </c>
      <c r="I86" s="17" t="n">
        <f aca="false">F86-G86+H86</f>
        <v>2968.75</v>
      </c>
      <c r="J86" s="17" t="n">
        <f aca="false">ROUND(ROUND(I86*100,0)/10,0)/100</f>
        <v>296.88</v>
      </c>
      <c r="K86" s="17" t="n">
        <f aca="false">I86+J86</f>
        <v>3265.63</v>
      </c>
      <c r="L86" s="19" t="s">
        <v>433</v>
      </c>
      <c r="M86" s="23" t="n">
        <f aca="false">DATE(YEAR(D86),MONTH(D86),1)</f>
        <v>45992</v>
      </c>
    </row>
    <row r="87" customFormat="false" ht="15" hidden="false" customHeight="false" outlineLevel="0" collapsed="false">
      <c r="A87" s="19" t="s">
        <v>519</v>
      </c>
      <c r="B87" s="19" t="s">
        <v>94</v>
      </c>
      <c r="C87" s="19" t="s">
        <v>95</v>
      </c>
      <c r="D87" s="22" t="n">
        <v>46016</v>
      </c>
      <c r="E87" s="19" t="s">
        <v>432</v>
      </c>
      <c r="F87" s="17" t="n">
        <f aca="false">SUMIFS('Claim lines'!$E$2:$E$1102,'Claim lines'!$A$2:$A$1102,A87)</f>
        <v>6875</v>
      </c>
      <c r="G87" s="17" t="n">
        <v>0</v>
      </c>
      <c r="H87" s="17" t="n">
        <v>0</v>
      </c>
      <c r="I87" s="17" t="n">
        <f aca="false">F87-G87+H87</f>
        <v>6875</v>
      </c>
      <c r="J87" s="17" t="n">
        <f aca="false">ROUND(ROUND(I87*100,0)/10,0)/100</f>
        <v>687.5</v>
      </c>
      <c r="K87" s="17" t="n">
        <f aca="false">I87+J87</f>
        <v>7562.5</v>
      </c>
      <c r="L87" s="19" t="s">
        <v>433</v>
      </c>
      <c r="M87" s="23" t="n">
        <f aca="false">DATE(YEAR(D87),MONTH(D87),1)</f>
        <v>45992</v>
      </c>
    </row>
    <row r="88" customFormat="false" ht="15" hidden="false" customHeight="false" outlineLevel="0" collapsed="false">
      <c r="A88" s="19" t="s">
        <v>520</v>
      </c>
      <c r="B88" s="19" t="s">
        <v>97</v>
      </c>
      <c r="C88" s="19" t="s">
        <v>98</v>
      </c>
      <c r="D88" s="22" t="n">
        <v>46016</v>
      </c>
      <c r="E88" s="19" t="s">
        <v>432</v>
      </c>
      <c r="F88" s="17" t="n">
        <f aca="false">SUMIFS('Claim lines'!$E$2:$E$1102,'Claim lines'!$A$2:$A$1102,A88)</f>
        <v>3555.55</v>
      </c>
      <c r="G88" s="17" t="n">
        <v>177.78</v>
      </c>
      <c r="H88" s="17" t="n">
        <v>0</v>
      </c>
      <c r="I88" s="17" t="n">
        <f aca="false">F88-G88+H88</f>
        <v>3377.77</v>
      </c>
      <c r="J88" s="17" t="n">
        <f aca="false">ROUND(ROUND(I88*100,0)/10,0)/100</f>
        <v>337.78</v>
      </c>
      <c r="K88" s="17" t="n">
        <f aca="false">I88+J88</f>
        <v>3715.55</v>
      </c>
      <c r="L88" s="19" t="s">
        <v>433</v>
      </c>
      <c r="M88" s="23" t="n">
        <f aca="false">DATE(YEAR(D88),MONTH(D88),1)</f>
        <v>45992</v>
      </c>
    </row>
    <row r="89" customFormat="false" ht="15" hidden="false" customHeight="false" outlineLevel="0" collapsed="false">
      <c r="A89" s="19" t="s">
        <v>521</v>
      </c>
      <c r="B89" s="19" t="s">
        <v>100</v>
      </c>
      <c r="C89" s="19" t="s">
        <v>101</v>
      </c>
      <c r="D89" s="22" t="n">
        <v>46016</v>
      </c>
      <c r="E89" s="19" t="s">
        <v>483</v>
      </c>
      <c r="F89" s="17" t="n">
        <f aca="false">SUMIFS('Claim lines'!$E$2:$E$1102,'Claim lines'!$A$2:$A$1102,A89)</f>
        <v>34855</v>
      </c>
      <c r="G89" s="17" t="n">
        <v>1742.75</v>
      </c>
      <c r="H89" s="17" t="n">
        <v>14378.76</v>
      </c>
      <c r="I89" s="17" t="n">
        <f aca="false">F89-G89+H89</f>
        <v>47491.01</v>
      </c>
      <c r="J89" s="17" t="n">
        <f aca="false">ROUND(ROUND(I89*100,0)/10,0)/100</f>
        <v>4749.1</v>
      </c>
      <c r="K89" s="17" t="n">
        <f aca="false">I89+J89</f>
        <v>52240.11</v>
      </c>
      <c r="L89" s="19" t="s">
        <v>433</v>
      </c>
      <c r="M89" s="23" t="n">
        <f aca="false">DATE(YEAR(D89),MONTH(D89),1)</f>
        <v>45992</v>
      </c>
    </row>
    <row r="90" customFormat="false" ht="15" hidden="false" customHeight="false" outlineLevel="0" collapsed="false">
      <c r="A90" s="19" t="s">
        <v>522</v>
      </c>
      <c r="B90" s="19" t="s">
        <v>102</v>
      </c>
      <c r="C90" s="19" t="s">
        <v>103</v>
      </c>
      <c r="D90" s="22" t="n">
        <v>46016</v>
      </c>
      <c r="E90" s="19" t="s">
        <v>432</v>
      </c>
      <c r="F90" s="17" t="n">
        <f aca="false">SUMIFS('Claim lines'!$E$2:$E$1102,'Claim lines'!$A$2:$A$1102,A90)</f>
        <v>61295</v>
      </c>
      <c r="G90" s="17" t="n">
        <v>3064.75</v>
      </c>
      <c r="H90" s="17" t="n">
        <v>0</v>
      </c>
      <c r="I90" s="17" t="n">
        <f aca="false">F90-G90+H90</f>
        <v>58230.25</v>
      </c>
      <c r="J90" s="17" t="n">
        <f aca="false">ROUND(ROUND(I90*100,0)/10,0)/100</f>
        <v>5823.03</v>
      </c>
      <c r="K90" s="17" t="n">
        <f aca="false">I90+J90</f>
        <v>64053.28</v>
      </c>
      <c r="L90" s="19" t="s">
        <v>433</v>
      </c>
      <c r="M90" s="23" t="n">
        <f aca="false">DATE(YEAR(D90),MONTH(D90),1)</f>
        <v>45992</v>
      </c>
    </row>
    <row r="91" customFormat="false" ht="15" hidden="false" customHeight="false" outlineLevel="0" collapsed="false">
      <c r="A91" s="19" t="s">
        <v>523</v>
      </c>
      <c r="B91" s="19" t="s">
        <v>104</v>
      </c>
      <c r="C91" s="19" t="s">
        <v>105</v>
      </c>
      <c r="D91" s="22" t="n">
        <v>46016</v>
      </c>
      <c r="E91" s="19" t="s">
        <v>432</v>
      </c>
      <c r="F91" s="17" t="n">
        <f aca="false">SUMIFS('Claim lines'!$E$2:$E$1102,'Claim lines'!$A$2:$A$1102,A91)</f>
        <v>3043.6</v>
      </c>
      <c r="G91" s="17" t="n">
        <v>152.18</v>
      </c>
      <c r="H91" s="17" t="n">
        <v>0</v>
      </c>
      <c r="I91" s="17" t="n">
        <f aca="false">F91-G91+H91</f>
        <v>2891.42</v>
      </c>
      <c r="J91" s="17" t="n">
        <f aca="false">ROUND(ROUND(I91*100,0)/10,0)/100</f>
        <v>289.14</v>
      </c>
      <c r="K91" s="17" t="n">
        <f aca="false">I91+J91</f>
        <v>3180.56</v>
      </c>
      <c r="L91" s="19" t="s">
        <v>433</v>
      </c>
      <c r="M91" s="23" t="n">
        <f aca="false">DATE(YEAR(D91),MONTH(D91),1)</f>
        <v>45992</v>
      </c>
    </row>
    <row r="92" customFormat="false" ht="15" hidden="false" customHeight="false" outlineLevel="0" collapsed="false">
      <c r="A92" s="19" t="s">
        <v>524</v>
      </c>
      <c r="B92" s="19" t="s">
        <v>108</v>
      </c>
      <c r="C92" s="19" t="s">
        <v>109</v>
      </c>
      <c r="D92" s="22" t="n">
        <v>46016</v>
      </c>
      <c r="E92" s="19" t="s">
        <v>432</v>
      </c>
      <c r="F92" s="17" t="n">
        <f aca="false">SUMIFS('Claim lines'!$E$2:$E$1102,'Claim lines'!$A$2:$A$1102,A92)</f>
        <v>7320.5</v>
      </c>
      <c r="G92" s="17" t="n">
        <v>366.03</v>
      </c>
      <c r="H92" s="17" t="n">
        <v>0</v>
      </c>
      <c r="I92" s="17" t="n">
        <f aca="false">F92-G92+H92</f>
        <v>6954.47</v>
      </c>
      <c r="J92" s="17" t="n">
        <f aca="false">ROUND(ROUND(I92*100,0)/10,0)/100</f>
        <v>695.45</v>
      </c>
      <c r="K92" s="17" t="n">
        <f aca="false">I92+J92</f>
        <v>7649.92</v>
      </c>
      <c r="L92" s="19" t="s">
        <v>433</v>
      </c>
      <c r="M92" s="23" t="n">
        <f aca="false">DATE(YEAR(D92),MONTH(D92),1)</f>
        <v>45992</v>
      </c>
    </row>
    <row r="93" customFormat="false" ht="15" hidden="false" customHeight="false" outlineLevel="0" collapsed="false">
      <c r="A93" s="19" t="s">
        <v>525</v>
      </c>
      <c r="B93" s="19" t="s">
        <v>110</v>
      </c>
      <c r="C93" s="19" t="s">
        <v>111</v>
      </c>
      <c r="D93" s="22" t="n">
        <v>46016</v>
      </c>
      <c r="E93" s="19" t="s">
        <v>432</v>
      </c>
      <c r="F93" s="17" t="n">
        <f aca="false">SUMIFS('Claim lines'!$E$2:$E$1102,'Claim lines'!$A$2:$A$1102,A93)</f>
        <v>19228</v>
      </c>
      <c r="G93" s="17" t="n">
        <v>0</v>
      </c>
      <c r="H93" s="17" t="n">
        <v>0</v>
      </c>
      <c r="I93" s="17" t="n">
        <f aca="false">F93-G93+H93</f>
        <v>19228</v>
      </c>
      <c r="J93" s="17" t="n">
        <f aca="false">ROUND(ROUND(I93*100,0)/10,0)/100</f>
        <v>1922.8</v>
      </c>
      <c r="K93" s="17" t="n">
        <f aca="false">I93+J93</f>
        <v>21150.8</v>
      </c>
      <c r="L93" s="19" t="s">
        <v>433</v>
      </c>
      <c r="M93" s="23" t="n">
        <f aca="false">DATE(YEAR(D93),MONTH(D93),1)</f>
        <v>45992</v>
      </c>
    </row>
    <row r="94" customFormat="false" ht="15" hidden="false" customHeight="false" outlineLevel="0" collapsed="false">
      <c r="A94" s="19" t="s">
        <v>526</v>
      </c>
      <c r="B94" s="19" t="s">
        <v>113</v>
      </c>
      <c r="C94" s="19" t="s">
        <v>114</v>
      </c>
      <c r="D94" s="22" t="n">
        <v>46016</v>
      </c>
      <c r="E94" s="19" t="s">
        <v>432</v>
      </c>
      <c r="F94" s="17" t="n">
        <f aca="false">SUMIFS('Claim lines'!$E$2:$E$1102,'Claim lines'!$A$2:$A$1102,A94)</f>
        <v>42531.15</v>
      </c>
      <c r="G94" s="17" t="n">
        <v>0</v>
      </c>
      <c r="H94" s="17" t="n">
        <v>0</v>
      </c>
      <c r="I94" s="17" t="n">
        <f aca="false">F94-G94+H94</f>
        <v>42531.15</v>
      </c>
      <c r="J94" s="17" t="n">
        <f aca="false">ROUND(ROUND(I94*100,0)/10,0)/100</f>
        <v>4253.12</v>
      </c>
      <c r="K94" s="17" t="n">
        <f aca="false">I94+J94</f>
        <v>46784.27</v>
      </c>
      <c r="L94" s="19" t="s">
        <v>433</v>
      </c>
      <c r="M94" s="23" t="n">
        <f aca="false">DATE(YEAR(D94),MONTH(D94),1)</f>
        <v>45992</v>
      </c>
    </row>
    <row r="95" customFormat="false" ht="15" hidden="false" customHeight="false" outlineLevel="0" collapsed="false">
      <c r="A95" s="19" t="s">
        <v>527</v>
      </c>
      <c r="B95" s="19" t="s">
        <v>115</v>
      </c>
      <c r="C95" s="19" t="s">
        <v>116</v>
      </c>
      <c r="D95" s="22" t="n">
        <v>46016</v>
      </c>
      <c r="E95" s="19" t="s">
        <v>432</v>
      </c>
      <c r="F95" s="17" t="n">
        <f aca="false">SUMIFS('Claim lines'!$E$2:$E$1102,'Claim lines'!$A$2:$A$1102,A95)</f>
        <v>705.9</v>
      </c>
      <c r="G95" s="17" t="n">
        <v>35.3</v>
      </c>
      <c r="H95" s="17" t="n">
        <v>0</v>
      </c>
      <c r="I95" s="17" t="n">
        <f aca="false">F95-G95+H95</f>
        <v>670.6</v>
      </c>
      <c r="J95" s="17" t="n">
        <f aca="false">ROUND(ROUND(I95*100,0)/10,0)/100</f>
        <v>67.06</v>
      </c>
      <c r="K95" s="17" t="n">
        <f aca="false">I95+J95</f>
        <v>737.66</v>
      </c>
      <c r="L95" s="19" t="s">
        <v>433</v>
      </c>
      <c r="M95" s="23" t="n">
        <f aca="false">DATE(YEAR(D95),MONTH(D95),1)</f>
        <v>45992</v>
      </c>
    </row>
    <row r="96" customFormat="false" ht="15" hidden="false" customHeight="false" outlineLevel="0" collapsed="false">
      <c r="A96" s="19" t="s">
        <v>528</v>
      </c>
      <c r="B96" s="19" t="s">
        <v>117</v>
      </c>
      <c r="C96" s="19" t="s">
        <v>118</v>
      </c>
      <c r="D96" s="22" t="n">
        <v>46016</v>
      </c>
      <c r="E96" s="19" t="s">
        <v>432</v>
      </c>
      <c r="F96" s="17" t="n">
        <f aca="false">SUMIFS('Claim lines'!$E$2:$E$1102,'Claim lines'!$A$2:$A$1102,A96)</f>
        <v>21211.2</v>
      </c>
      <c r="G96" s="17" t="n">
        <v>0</v>
      </c>
      <c r="H96" s="17" t="n">
        <v>0</v>
      </c>
      <c r="I96" s="17" t="n">
        <f aca="false">F96-G96+H96</f>
        <v>21211.2</v>
      </c>
      <c r="J96" s="17" t="n">
        <f aca="false">ROUND(ROUND(I96*100,0)/10,0)/100</f>
        <v>2121.12</v>
      </c>
      <c r="K96" s="17" t="n">
        <f aca="false">I96+J96</f>
        <v>23332.32</v>
      </c>
      <c r="L96" s="19" t="s">
        <v>433</v>
      </c>
      <c r="M96" s="23" t="n">
        <f aca="false">DATE(YEAR(D96),MONTH(D96),1)</f>
        <v>45992</v>
      </c>
    </row>
    <row r="97" customFormat="false" ht="15" hidden="false" customHeight="false" outlineLevel="0" collapsed="false">
      <c r="A97" s="19" t="s">
        <v>529</v>
      </c>
      <c r="B97" s="19" t="s">
        <v>120</v>
      </c>
      <c r="C97" s="19" t="s">
        <v>121</v>
      </c>
      <c r="D97" s="22" t="n">
        <v>46016</v>
      </c>
      <c r="E97" s="19" t="s">
        <v>432</v>
      </c>
      <c r="F97" s="17" t="n">
        <f aca="false">SUMIFS('Claim lines'!$E$2:$E$1102,'Claim lines'!$A$2:$A$1102,A97)</f>
        <v>133655.6</v>
      </c>
      <c r="G97" s="17" t="n">
        <v>6682.78</v>
      </c>
      <c r="H97" s="17" t="n">
        <v>0</v>
      </c>
      <c r="I97" s="17" t="n">
        <f aca="false">F97-G97+H97</f>
        <v>126972.82</v>
      </c>
      <c r="J97" s="17" t="n">
        <f aca="false">ROUND(ROUND(I97*100,0)/10,0)/100</f>
        <v>12697.28</v>
      </c>
      <c r="K97" s="17" t="n">
        <f aca="false">I97+J97</f>
        <v>139670.1</v>
      </c>
      <c r="L97" s="19" t="s">
        <v>433</v>
      </c>
      <c r="M97" s="23" t="n">
        <f aca="false">DATE(YEAR(D97),MONTH(D97),1)</f>
        <v>45992</v>
      </c>
    </row>
    <row r="98" customFormat="false" ht="15" hidden="false" customHeight="false" outlineLevel="0" collapsed="false">
      <c r="A98" s="19" t="s">
        <v>530</v>
      </c>
      <c r="B98" s="19" t="s">
        <v>122</v>
      </c>
      <c r="C98" s="19" t="s">
        <v>123</v>
      </c>
      <c r="D98" s="22" t="n">
        <v>46016</v>
      </c>
      <c r="E98" s="19" t="s">
        <v>483</v>
      </c>
      <c r="F98" s="17" t="n">
        <f aca="false">SUMIFS('Claim lines'!$E$2:$E$1102,'Claim lines'!$A$2:$A$1102,A98)</f>
        <v>32275</v>
      </c>
      <c r="G98" s="17" t="n">
        <v>1613.75</v>
      </c>
      <c r="H98" s="17" t="n">
        <v>10546.25</v>
      </c>
      <c r="I98" s="17" t="n">
        <f aca="false">F98-G98+H98</f>
        <v>41207.5</v>
      </c>
      <c r="J98" s="17" t="n">
        <f aca="false">ROUND(ROUND(I98*100,0)/10,0)/100</f>
        <v>4120.75</v>
      </c>
      <c r="K98" s="17" t="n">
        <f aca="false">I98+J98</f>
        <v>45328.25</v>
      </c>
      <c r="L98" s="19" t="s">
        <v>433</v>
      </c>
      <c r="M98" s="23" t="n">
        <f aca="false">DATE(YEAR(D98),MONTH(D98),1)</f>
        <v>45992</v>
      </c>
    </row>
    <row r="99" customFormat="false" ht="15" hidden="false" customHeight="false" outlineLevel="0" collapsed="false">
      <c r="A99" s="19" t="s">
        <v>531</v>
      </c>
      <c r="B99" s="19" t="s">
        <v>124</v>
      </c>
      <c r="C99" s="19" t="s">
        <v>125</v>
      </c>
      <c r="D99" s="22" t="n">
        <v>46016</v>
      </c>
      <c r="E99" s="19" t="s">
        <v>432</v>
      </c>
      <c r="F99" s="17" t="n">
        <f aca="false">SUMIFS('Claim lines'!$E$2:$E$1102,'Claim lines'!$A$2:$A$1102,A99)</f>
        <v>48011.4</v>
      </c>
      <c r="G99" s="17" t="n">
        <v>2400.57</v>
      </c>
      <c r="H99" s="17" t="n">
        <v>0</v>
      </c>
      <c r="I99" s="17" t="n">
        <f aca="false">F99-G99+H99</f>
        <v>45610.83</v>
      </c>
      <c r="J99" s="17" t="n">
        <f aca="false">ROUND(ROUND(I99*100,0)/10,0)/100</f>
        <v>4561.08</v>
      </c>
      <c r="K99" s="17" t="n">
        <f aca="false">I99+J99</f>
        <v>50171.91</v>
      </c>
      <c r="L99" s="19" t="s">
        <v>433</v>
      </c>
      <c r="M99" s="23" t="n">
        <f aca="false">DATE(YEAR(D99),MONTH(D99),1)</f>
        <v>45992</v>
      </c>
    </row>
    <row r="100" customFormat="false" ht="15" hidden="false" customHeight="false" outlineLevel="0" collapsed="false">
      <c r="A100" s="19" t="s">
        <v>532</v>
      </c>
      <c r="B100" s="19" t="s">
        <v>127</v>
      </c>
      <c r="C100" s="19" t="s">
        <v>128</v>
      </c>
      <c r="D100" s="22" t="n">
        <v>46016</v>
      </c>
      <c r="E100" s="19" t="s">
        <v>432</v>
      </c>
      <c r="F100" s="17" t="n">
        <f aca="false">SUMIFS('Claim lines'!$E$2:$E$1102,'Claim lines'!$A$2:$A$1102,A100)</f>
        <v>110165.15</v>
      </c>
      <c r="G100" s="17" t="n">
        <v>5508.26</v>
      </c>
      <c r="H100" s="17" t="n">
        <v>0</v>
      </c>
      <c r="I100" s="17" t="n">
        <f aca="false">F100-G100+H100</f>
        <v>104656.89</v>
      </c>
      <c r="J100" s="17" t="n">
        <f aca="false">ROUND(ROUND(I100*100,0)/10,0)/100</f>
        <v>10465.69</v>
      </c>
      <c r="K100" s="17" t="n">
        <f aca="false">I100+J100</f>
        <v>115122.58</v>
      </c>
      <c r="L100" s="19" t="s">
        <v>433</v>
      </c>
      <c r="M100" s="23" t="n">
        <f aca="false">DATE(YEAR(D100),MONTH(D100),1)</f>
        <v>45992</v>
      </c>
    </row>
    <row r="101" customFormat="false" ht="15" hidden="false" customHeight="false" outlineLevel="0" collapsed="false">
      <c r="A101" s="19" t="s">
        <v>533</v>
      </c>
      <c r="B101" s="19" t="s">
        <v>129</v>
      </c>
      <c r="C101" s="19" t="s">
        <v>130</v>
      </c>
      <c r="D101" s="22" t="n">
        <v>46016</v>
      </c>
      <c r="E101" s="19" t="s">
        <v>432</v>
      </c>
      <c r="F101" s="17" t="n">
        <f aca="false">SUMIFS('Claim lines'!$E$2:$E$1102,'Claim lines'!$A$2:$A$1102,A101)</f>
        <v>88069.2</v>
      </c>
      <c r="G101" s="17" t="n">
        <v>0</v>
      </c>
      <c r="H101" s="17" t="n">
        <v>0</v>
      </c>
      <c r="I101" s="17" t="n">
        <f aca="false">F101-G101+H101</f>
        <v>88069.2</v>
      </c>
      <c r="J101" s="17" t="n">
        <f aca="false">ROUND(ROUND(I101*100,0)/10,0)/100</f>
        <v>8806.92</v>
      </c>
      <c r="K101" s="17" t="n">
        <f aca="false">I101+J101</f>
        <v>96876.12</v>
      </c>
      <c r="L101" s="19" t="s">
        <v>433</v>
      </c>
      <c r="M101" s="23" t="n">
        <f aca="false">DATE(YEAR(D101),MONTH(D101),1)</f>
        <v>45992</v>
      </c>
    </row>
    <row r="102" customFormat="false" ht="15" hidden="false" customHeight="false" outlineLevel="0" collapsed="false">
      <c r="A102" s="19" t="s">
        <v>534</v>
      </c>
      <c r="B102" s="19" t="s">
        <v>131</v>
      </c>
      <c r="C102" s="19" t="s">
        <v>132</v>
      </c>
      <c r="D102" s="22" t="n">
        <v>46016</v>
      </c>
      <c r="E102" s="19" t="s">
        <v>432</v>
      </c>
      <c r="F102" s="17" t="n">
        <f aca="false">SUMIFS('Claim lines'!$E$2:$E$1102,'Claim lines'!$A$2:$A$1102,A102)</f>
        <v>22601.15</v>
      </c>
      <c r="G102" s="17" t="n">
        <v>0</v>
      </c>
      <c r="H102" s="17" t="n">
        <v>0</v>
      </c>
      <c r="I102" s="17" t="n">
        <f aca="false">F102-G102+H102</f>
        <v>22601.15</v>
      </c>
      <c r="J102" s="17" t="n">
        <f aca="false">ROUND(ROUND(I102*100,0)/10,0)/100</f>
        <v>2260.12</v>
      </c>
      <c r="K102" s="17" t="n">
        <f aca="false">I102+J102</f>
        <v>24861.27</v>
      </c>
      <c r="L102" s="19" t="s">
        <v>433</v>
      </c>
      <c r="M102" s="23" t="n">
        <f aca="false">DATE(YEAR(D102),MONTH(D102),1)</f>
        <v>45992</v>
      </c>
    </row>
    <row r="103" customFormat="false" ht="15" hidden="false" customHeight="false" outlineLevel="0" collapsed="false">
      <c r="A103" s="19" t="s">
        <v>535</v>
      </c>
      <c r="B103" s="19" t="s">
        <v>134</v>
      </c>
      <c r="C103" s="19" t="s">
        <v>135</v>
      </c>
      <c r="D103" s="22" t="n">
        <v>46016</v>
      </c>
      <c r="E103" s="19" t="s">
        <v>432</v>
      </c>
      <c r="F103" s="17" t="n">
        <f aca="false">SUMIFS('Claim lines'!$E$2:$E$1102,'Claim lines'!$A$2:$A$1102,A103)</f>
        <v>73814.3</v>
      </c>
      <c r="G103" s="17" t="n">
        <v>3690.72</v>
      </c>
      <c r="H103" s="17" t="n">
        <v>0</v>
      </c>
      <c r="I103" s="17" t="n">
        <f aca="false">F103-G103+H103</f>
        <v>70123.58</v>
      </c>
      <c r="J103" s="17" t="n">
        <f aca="false">ROUND(ROUND(I103*100,0)/10,0)/100</f>
        <v>7012.36</v>
      </c>
      <c r="K103" s="17" t="n">
        <f aca="false">I103+J103</f>
        <v>77135.94</v>
      </c>
      <c r="L103" s="19" t="s">
        <v>433</v>
      </c>
      <c r="M103" s="23" t="n">
        <f aca="false">DATE(YEAR(D103),MONTH(D103),1)</f>
        <v>45992</v>
      </c>
    </row>
    <row r="104" customFormat="false" ht="15" hidden="false" customHeight="false" outlineLevel="0" collapsed="false">
      <c r="A104" s="19" t="s">
        <v>536</v>
      </c>
      <c r="B104" s="19" t="s">
        <v>136</v>
      </c>
      <c r="C104" s="19" t="s">
        <v>137</v>
      </c>
      <c r="D104" s="22" t="n">
        <v>46016</v>
      </c>
      <c r="E104" s="19" t="s">
        <v>432</v>
      </c>
      <c r="F104" s="17" t="n">
        <f aca="false">SUMIFS('Claim lines'!$E$2:$E$1102,'Claim lines'!$A$2:$A$1102,A104)</f>
        <v>60792.45</v>
      </c>
      <c r="G104" s="17" t="n">
        <v>3039.62</v>
      </c>
      <c r="H104" s="17" t="n">
        <v>0</v>
      </c>
      <c r="I104" s="17" t="n">
        <f aca="false">F104-G104+H104</f>
        <v>57752.83</v>
      </c>
      <c r="J104" s="17" t="n">
        <f aca="false">ROUND(ROUND(I104*100,0)/10,0)/100</f>
        <v>5775.28</v>
      </c>
      <c r="K104" s="17" t="n">
        <f aca="false">I104+J104</f>
        <v>63528.11</v>
      </c>
      <c r="L104" s="19" t="s">
        <v>433</v>
      </c>
      <c r="M104" s="23" t="n">
        <f aca="false">DATE(YEAR(D104),MONTH(D104),1)</f>
        <v>45992</v>
      </c>
    </row>
    <row r="105" customFormat="false" ht="15" hidden="false" customHeight="false" outlineLevel="0" collapsed="false">
      <c r="A105" s="19" t="s">
        <v>537</v>
      </c>
      <c r="B105" s="19" t="s">
        <v>138</v>
      </c>
      <c r="C105" s="19" t="s">
        <v>139</v>
      </c>
      <c r="D105" s="22" t="n">
        <v>46016</v>
      </c>
      <c r="E105" s="19" t="s">
        <v>432</v>
      </c>
      <c r="F105" s="17" t="n">
        <f aca="false">SUMIFS('Claim lines'!$E$2:$E$1102,'Claim lines'!$A$2:$A$1102,A105)</f>
        <v>47364.6</v>
      </c>
      <c r="G105" s="17" t="n">
        <v>2368.23</v>
      </c>
      <c r="H105" s="17" t="n">
        <v>0</v>
      </c>
      <c r="I105" s="17" t="n">
        <f aca="false">F105-G105+H105</f>
        <v>44996.37</v>
      </c>
      <c r="J105" s="17" t="n">
        <f aca="false">ROUND(ROUND(I105*100,0)/10,0)/100</f>
        <v>4499.64</v>
      </c>
      <c r="K105" s="17" t="n">
        <f aca="false">I105+J105</f>
        <v>49496.01</v>
      </c>
      <c r="L105" s="19" t="s">
        <v>433</v>
      </c>
      <c r="M105" s="23" t="n">
        <f aca="false">DATE(YEAR(D105),MONTH(D105),1)</f>
        <v>45992</v>
      </c>
    </row>
    <row r="106" customFormat="false" ht="15" hidden="false" customHeight="false" outlineLevel="0" collapsed="false">
      <c r="A106" s="19" t="s">
        <v>538</v>
      </c>
      <c r="B106" s="19" t="s">
        <v>140</v>
      </c>
      <c r="C106" s="19" t="s">
        <v>141</v>
      </c>
      <c r="D106" s="22" t="n">
        <v>46016</v>
      </c>
      <c r="E106" s="19" t="s">
        <v>432</v>
      </c>
      <c r="F106" s="17" t="n">
        <f aca="false">SUMIFS('Claim lines'!$E$2:$E$1102,'Claim lines'!$A$2:$A$1102,A106)</f>
        <v>59407.05</v>
      </c>
      <c r="G106" s="17" t="n">
        <v>2970.35</v>
      </c>
      <c r="H106" s="17" t="n">
        <v>0</v>
      </c>
      <c r="I106" s="17" t="n">
        <f aca="false">F106-G106+H106</f>
        <v>56436.7</v>
      </c>
      <c r="J106" s="17" t="n">
        <f aca="false">ROUND(ROUND(I106*100,0)/10,0)/100</f>
        <v>5643.67</v>
      </c>
      <c r="K106" s="17" t="n">
        <f aca="false">I106+J106</f>
        <v>62080.37</v>
      </c>
      <c r="L106" s="19" t="s">
        <v>433</v>
      </c>
      <c r="M106" s="23" t="n">
        <f aca="false">DATE(YEAR(D106),MONTH(D106),1)</f>
        <v>45992</v>
      </c>
    </row>
    <row r="107" customFormat="false" ht="15" hidden="false" customHeight="false" outlineLevel="0" collapsed="false">
      <c r="A107" s="19" t="s">
        <v>539</v>
      </c>
      <c r="B107" s="19" t="s">
        <v>142</v>
      </c>
      <c r="C107" s="19" t="s">
        <v>143</v>
      </c>
      <c r="D107" s="22" t="n">
        <v>46016</v>
      </c>
      <c r="E107" s="19" t="s">
        <v>432</v>
      </c>
      <c r="F107" s="17" t="n">
        <f aca="false">SUMIFS('Claim lines'!$E$2:$E$1102,'Claim lines'!$A$2:$A$1102,A107)</f>
        <v>24195.8</v>
      </c>
      <c r="G107" s="17" t="n">
        <v>1209.79</v>
      </c>
      <c r="H107" s="17" t="n">
        <v>0</v>
      </c>
      <c r="I107" s="17" t="n">
        <f aca="false">F107-G107+H107</f>
        <v>22986.01</v>
      </c>
      <c r="J107" s="17" t="n">
        <f aca="false">ROUND(ROUND(I107*100,0)/10,0)/100</f>
        <v>2298.6</v>
      </c>
      <c r="K107" s="17" t="n">
        <f aca="false">I107+J107</f>
        <v>25284.61</v>
      </c>
      <c r="L107" s="19" t="s">
        <v>433</v>
      </c>
      <c r="M107" s="23" t="n">
        <f aca="false">DATE(YEAR(D107),MONTH(D107),1)</f>
        <v>45992</v>
      </c>
    </row>
    <row r="108" customFormat="false" ht="15" hidden="false" customHeight="false" outlineLevel="0" collapsed="false">
      <c r="A108" s="19" t="s">
        <v>540</v>
      </c>
      <c r="B108" s="19" t="s">
        <v>144</v>
      </c>
      <c r="C108" s="19" t="s">
        <v>145</v>
      </c>
      <c r="D108" s="22" t="n">
        <v>46016</v>
      </c>
      <c r="E108" s="19" t="s">
        <v>432</v>
      </c>
      <c r="F108" s="17" t="n">
        <f aca="false">SUMIFS('Claim lines'!$E$2:$E$1102,'Claim lines'!$A$2:$A$1102,A108)</f>
        <v>9881.45</v>
      </c>
      <c r="G108" s="17" t="n">
        <v>0</v>
      </c>
      <c r="H108" s="17" t="n">
        <v>0</v>
      </c>
      <c r="I108" s="17" t="n">
        <f aca="false">F108-G108+H108</f>
        <v>9881.45</v>
      </c>
      <c r="J108" s="17" t="n">
        <f aca="false">ROUND(ROUND(I108*100,0)/10,0)/100</f>
        <v>988.15</v>
      </c>
      <c r="K108" s="17" t="n">
        <f aca="false">I108+J108</f>
        <v>10869.6</v>
      </c>
      <c r="L108" s="19" t="s">
        <v>433</v>
      </c>
      <c r="M108" s="23" t="n">
        <f aca="false">DATE(YEAR(D108),MONTH(D108),1)</f>
        <v>45992</v>
      </c>
    </row>
    <row r="109" customFormat="false" ht="15" hidden="false" customHeight="false" outlineLevel="0" collapsed="false">
      <c r="A109" s="19" t="s">
        <v>541</v>
      </c>
      <c r="B109" s="19" t="s">
        <v>147</v>
      </c>
      <c r="C109" s="19" t="s">
        <v>148</v>
      </c>
      <c r="D109" s="22" t="n">
        <v>46016</v>
      </c>
      <c r="E109" s="19" t="s">
        <v>432</v>
      </c>
      <c r="F109" s="17" t="n">
        <f aca="false">SUMIFS('Claim lines'!$E$2:$E$1102,'Claim lines'!$A$2:$A$1102,A109)</f>
        <v>2753.25</v>
      </c>
      <c r="G109" s="17" t="n">
        <v>0</v>
      </c>
      <c r="H109" s="17" t="n">
        <v>0</v>
      </c>
      <c r="I109" s="17" t="n">
        <f aca="false">F109-G109+H109</f>
        <v>2753.25</v>
      </c>
      <c r="J109" s="17" t="n">
        <f aca="false">ROUND(ROUND(I109*100,0)/10,0)/100</f>
        <v>275.33</v>
      </c>
      <c r="K109" s="17" t="n">
        <f aca="false">I109+J109</f>
        <v>3028.58</v>
      </c>
      <c r="L109" s="19" t="s">
        <v>433</v>
      </c>
      <c r="M109" s="23" t="n">
        <f aca="false">DATE(YEAR(D109),MONTH(D109),1)</f>
        <v>45992</v>
      </c>
    </row>
    <row r="110" customFormat="false" ht="15" hidden="false" customHeight="false" outlineLevel="0" collapsed="false">
      <c r="A110" s="19" t="s">
        <v>542</v>
      </c>
      <c r="B110" s="19" t="s">
        <v>149</v>
      </c>
      <c r="C110" s="19" t="s">
        <v>150</v>
      </c>
      <c r="D110" s="22" t="n">
        <v>46016</v>
      </c>
      <c r="E110" s="19" t="s">
        <v>432</v>
      </c>
      <c r="F110" s="17" t="n">
        <f aca="false">SUMIFS('Claim lines'!$E$2:$E$1102,'Claim lines'!$A$2:$A$1102,A110)</f>
        <v>2592.9</v>
      </c>
      <c r="G110" s="17" t="n">
        <v>0</v>
      </c>
      <c r="H110" s="17" t="n">
        <v>0</v>
      </c>
      <c r="I110" s="17" t="n">
        <f aca="false">F110-G110+H110</f>
        <v>2592.9</v>
      </c>
      <c r="J110" s="17" t="n">
        <f aca="false">ROUND(ROUND(I110*100,0)/10,0)/100</f>
        <v>259.29</v>
      </c>
      <c r="K110" s="17" t="n">
        <f aca="false">I110+J110</f>
        <v>2852.19</v>
      </c>
      <c r="L110" s="19" t="s">
        <v>433</v>
      </c>
      <c r="M110" s="23" t="n">
        <f aca="false">DATE(YEAR(D110),MONTH(D110),1)</f>
        <v>45992</v>
      </c>
    </row>
    <row r="111" customFormat="false" ht="15" hidden="false" customHeight="false" outlineLevel="0" collapsed="false">
      <c r="A111" s="19" t="s">
        <v>543</v>
      </c>
      <c r="B111" s="19" t="s">
        <v>152</v>
      </c>
      <c r="C111" s="19" t="s">
        <v>153</v>
      </c>
      <c r="D111" s="22" t="n">
        <v>46016</v>
      </c>
      <c r="E111" s="19" t="s">
        <v>432</v>
      </c>
      <c r="F111" s="17" t="n">
        <f aca="false">SUMIFS('Claim lines'!$E$2:$E$1102,'Claim lines'!$A$2:$A$1102,A111)</f>
        <v>2481.05</v>
      </c>
      <c r="G111" s="17" t="n">
        <v>0</v>
      </c>
      <c r="H111" s="17" t="n">
        <v>0</v>
      </c>
      <c r="I111" s="17" t="n">
        <f aca="false">F111-G111+H111</f>
        <v>2481.05</v>
      </c>
      <c r="J111" s="17" t="n">
        <f aca="false">ROUND(ROUND(I111*100,0)/10,0)/100</f>
        <v>248.11</v>
      </c>
      <c r="K111" s="17" t="n">
        <f aca="false">I111+J111</f>
        <v>2729.16</v>
      </c>
      <c r="L111" s="19" t="s">
        <v>433</v>
      </c>
      <c r="M111" s="23" t="n">
        <f aca="false">DATE(YEAR(D111),MONTH(D111),1)</f>
        <v>45992</v>
      </c>
    </row>
    <row r="112" customFormat="false" ht="15" hidden="false" customHeight="false" outlineLevel="0" collapsed="false">
      <c r="A112" s="19" t="s">
        <v>544</v>
      </c>
      <c r="B112" s="19" t="s">
        <v>159</v>
      </c>
      <c r="C112" s="19" t="s">
        <v>160</v>
      </c>
      <c r="D112" s="22" t="n">
        <v>46016</v>
      </c>
      <c r="E112" s="19" t="s">
        <v>432</v>
      </c>
      <c r="F112" s="17" t="n">
        <f aca="false">SUMIFS('Claim lines'!$E$2:$E$1102,'Claim lines'!$A$2:$A$1102,A112)</f>
        <v>12900</v>
      </c>
      <c r="G112" s="17" t="n">
        <v>645</v>
      </c>
      <c r="H112" s="17" t="n">
        <v>0</v>
      </c>
      <c r="I112" s="17" t="n">
        <f aca="false">F112-G112+H112</f>
        <v>12255</v>
      </c>
      <c r="J112" s="17" t="n">
        <f aca="false">ROUND(ROUND(I112*100,0)/10,0)/100</f>
        <v>1225.5</v>
      </c>
      <c r="K112" s="17" t="n">
        <f aca="false">I112+J112</f>
        <v>13480.5</v>
      </c>
      <c r="L112" s="19" t="s">
        <v>433</v>
      </c>
      <c r="M112" s="23" t="n">
        <f aca="false">DATE(YEAR(D112),MONTH(D112),1)</f>
        <v>45992</v>
      </c>
    </row>
    <row r="113" customFormat="false" ht="15" hidden="false" customHeight="false" outlineLevel="0" collapsed="false">
      <c r="A113" s="19" t="s">
        <v>545</v>
      </c>
      <c r="B113" s="19" t="s">
        <v>165</v>
      </c>
      <c r="C113" s="19" t="s">
        <v>166</v>
      </c>
      <c r="D113" s="22" t="n">
        <v>46016</v>
      </c>
      <c r="E113" s="19" t="s">
        <v>432</v>
      </c>
      <c r="F113" s="17" t="n">
        <f aca="false">SUMIFS('Claim lines'!$E$2:$E$1102,'Claim lines'!$A$2:$A$1102,A113)</f>
        <v>3515.1</v>
      </c>
      <c r="G113" s="17" t="n">
        <v>0</v>
      </c>
      <c r="H113" s="17" t="n">
        <v>0</v>
      </c>
      <c r="I113" s="17" t="n">
        <f aca="false">F113-G113+H113</f>
        <v>3515.1</v>
      </c>
      <c r="J113" s="17" t="n">
        <f aca="false">ROUND(ROUND(I113*100,0)/10,0)/100</f>
        <v>351.51</v>
      </c>
      <c r="K113" s="17" t="n">
        <f aca="false">I113+J113</f>
        <v>3866.61</v>
      </c>
      <c r="L113" s="19" t="s">
        <v>433</v>
      </c>
      <c r="M113" s="23" t="n">
        <f aca="false">DATE(YEAR(D113),MONTH(D113),1)</f>
        <v>45992</v>
      </c>
    </row>
    <row r="114" customFormat="false" ht="15" hidden="false" customHeight="false" outlineLevel="0" collapsed="false">
      <c r="A114" s="19" t="s">
        <v>546</v>
      </c>
      <c r="B114" s="19" t="s">
        <v>87</v>
      </c>
      <c r="C114" s="19" t="s">
        <v>88</v>
      </c>
      <c r="D114" s="22" t="n">
        <v>46032</v>
      </c>
      <c r="E114" s="19" t="s">
        <v>432</v>
      </c>
      <c r="F114" s="17" t="n">
        <f aca="false">SUMIFS('Claim lines'!$E$2:$E$1102,'Claim lines'!$A$2:$A$1102,A114)</f>
        <v>9652.25</v>
      </c>
      <c r="G114" s="17" t="n">
        <v>482.61</v>
      </c>
      <c r="H114" s="17" t="n">
        <v>0</v>
      </c>
      <c r="I114" s="17" t="n">
        <f aca="false">F114-G114+H114</f>
        <v>9169.64</v>
      </c>
      <c r="J114" s="17" t="n">
        <f aca="false">ROUND(ROUND(I114*100,0)/10,0)/100</f>
        <v>916.96</v>
      </c>
      <c r="K114" s="17" t="n">
        <f aca="false">I114+J114</f>
        <v>10086.6</v>
      </c>
      <c r="L114" s="19" t="s">
        <v>433</v>
      </c>
      <c r="M114" s="23" t="n">
        <f aca="false">DATE(YEAR(D114),MONTH(D114),1)</f>
        <v>46023</v>
      </c>
    </row>
    <row r="115" customFormat="false" ht="15" hidden="false" customHeight="false" outlineLevel="0" collapsed="false">
      <c r="A115" s="19" t="s">
        <v>547</v>
      </c>
      <c r="B115" s="19" t="s">
        <v>102</v>
      </c>
      <c r="C115" s="19" t="s">
        <v>103</v>
      </c>
      <c r="D115" s="22" t="n">
        <v>46032</v>
      </c>
      <c r="E115" s="19" t="s">
        <v>432</v>
      </c>
      <c r="F115" s="17" t="n">
        <f aca="false">SUMIFS('Claim lines'!$E$2:$E$1102,'Claim lines'!$A$2:$A$1102,A115)</f>
        <v>34450</v>
      </c>
      <c r="G115" s="17" t="n">
        <v>1722.5</v>
      </c>
      <c r="H115" s="17" t="n">
        <v>0</v>
      </c>
      <c r="I115" s="17" t="n">
        <f aca="false">F115-G115+H115</f>
        <v>32727.5</v>
      </c>
      <c r="J115" s="17" t="n">
        <f aca="false">ROUND(ROUND(I115*100,0)/10,0)/100</f>
        <v>3272.75</v>
      </c>
      <c r="K115" s="17" t="n">
        <f aca="false">I115+J115</f>
        <v>36000.25</v>
      </c>
      <c r="L115" s="19" t="s">
        <v>433</v>
      </c>
      <c r="M115" s="23" t="n">
        <f aca="false">DATE(YEAR(D115),MONTH(D115),1)</f>
        <v>46023</v>
      </c>
    </row>
    <row r="116" customFormat="false" ht="15" hidden="false" customHeight="false" outlineLevel="0" collapsed="false">
      <c r="A116" s="19" t="s">
        <v>548</v>
      </c>
      <c r="B116" s="19" t="s">
        <v>108</v>
      </c>
      <c r="C116" s="19" t="s">
        <v>109</v>
      </c>
      <c r="D116" s="22" t="n">
        <v>46032</v>
      </c>
      <c r="E116" s="19" t="s">
        <v>432</v>
      </c>
      <c r="F116" s="17" t="n">
        <f aca="false">SUMIFS('Claim lines'!$E$2:$E$1102,'Claim lines'!$A$2:$A$1102,A116)</f>
        <v>6150</v>
      </c>
      <c r="G116" s="17" t="n">
        <v>307.5</v>
      </c>
      <c r="H116" s="17" t="n">
        <v>0</v>
      </c>
      <c r="I116" s="17" t="n">
        <f aca="false">F116-G116+H116</f>
        <v>5842.5</v>
      </c>
      <c r="J116" s="17" t="n">
        <f aca="false">ROUND(ROUND(I116*100,0)/10,0)/100</f>
        <v>584.25</v>
      </c>
      <c r="K116" s="17" t="n">
        <f aca="false">I116+J116</f>
        <v>6426.75</v>
      </c>
      <c r="L116" s="19" t="s">
        <v>433</v>
      </c>
      <c r="M116" s="23" t="n">
        <f aca="false">DATE(YEAR(D116),MONTH(D116),1)</f>
        <v>46023</v>
      </c>
    </row>
    <row r="117" customFormat="false" ht="15" hidden="false" customHeight="false" outlineLevel="0" collapsed="false">
      <c r="A117" s="19" t="s">
        <v>549</v>
      </c>
      <c r="B117" s="19" t="s">
        <v>110</v>
      </c>
      <c r="C117" s="19" t="s">
        <v>111</v>
      </c>
      <c r="D117" s="22" t="n">
        <v>46032</v>
      </c>
      <c r="E117" s="19" t="s">
        <v>432</v>
      </c>
      <c r="F117" s="17" t="n">
        <f aca="false">SUMIFS('Claim lines'!$E$2:$E$1102,'Claim lines'!$A$2:$A$1102,A117)</f>
        <v>11200</v>
      </c>
      <c r="G117" s="17" t="n">
        <v>0</v>
      </c>
      <c r="H117" s="17" t="n">
        <v>0</v>
      </c>
      <c r="I117" s="17" t="n">
        <f aca="false">F117-G117+H117</f>
        <v>11200</v>
      </c>
      <c r="J117" s="17" t="n">
        <f aca="false">ROUND(ROUND(I117*100,0)/10,0)/100</f>
        <v>1120</v>
      </c>
      <c r="K117" s="17" t="n">
        <f aca="false">I117+J117</f>
        <v>12320</v>
      </c>
      <c r="L117" s="19" t="s">
        <v>433</v>
      </c>
      <c r="M117" s="23" t="n">
        <f aca="false">DATE(YEAR(D117),MONTH(D117),1)</f>
        <v>46023</v>
      </c>
    </row>
    <row r="118" customFormat="false" ht="15" hidden="false" customHeight="false" outlineLevel="0" collapsed="false">
      <c r="A118" s="19" t="s">
        <v>550</v>
      </c>
      <c r="B118" s="19" t="s">
        <v>115</v>
      </c>
      <c r="C118" s="19" t="s">
        <v>116</v>
      </c>
      <c r="D118" s="22" t="n">
        <v>46032</v>
      </c>
      <c r="E118" s="19" t="s">
        <v>432</v>
      </c>
      <c r="F118" s="17" t="n">
        <f aca="false">SUMIFS('Claim lines'!$E$2:$E$1102,'Claim lines'!$A$2:$A$1102,A118)</f>
        <v>3176.55</v>
      </c>
      <c r="G118" s="17" t="n">
        <v>158.83</v>
      </c>
      <c r="H118" s="17" t="n">
        <v>0</v>
      </c>
      <c r="I118" s="17" t="n">
        <f aca="false">F118-G118+H118</f>
        <v>3017.72</v>
      </c>
      <c r="J118" s="17" t="n">
        <f aca="false">ROUND(ROUND(I118*100,0)/10,0)/100</f>
        <v>301.77</v>
      </c>
      <c r="K118" s="17" t="n">
        <f aca="false">I118+J118</f>
        <v>3319.49</v>
      </c>
      <c r="L118" s="19" t="s">
        <v>433</v>
      </c>
      <c r="M118" s="23" t="n">
        <f aca="false">DATE(YEAR(D118),MONTH(D118),1)</f>
        <v>46023</v>
      </c>
    </row>
    <row r="119" customFormat="false" ht="15" hidden="false" customHeight="false" outlineLevel="0" collapsed="false">
      <c r="A119" s="19" t="s">
        <v>551</v>
      </c>
      <c r="B119" s="19" t="s">
        <v>124</v>
      </c>
      <c r="C119" s="19" t="s">
        <v>125</v>
      </c>
      <c r="D119" s="22" t="n">
        <v>46032</v>
      </c>
      <c r="E119" s="19" t="s">
        <v>432</v>
      </c>
      <c r="F119" s="17" t="n">
        <f aca="false">SUMIFS('Claim lines'!$E$2:$E$1102,'Claim lines'!$A$2:$A$1102,A119)</f>
        <v>52244.8</v>
      </c>
      <c r="G119" s="17" t="n">
        <v>2612.24</v>
      </c>
      <c r="H119" s="17" t="n">
        <v>0</v>
      </c>
      <c r="I119" s="17" t="n">
        <f aca="false">F119-G119+H119</f>
        <v>49632.56</v>
      </c>
      <c r="J119" s="17" t="n">
        <f aca="false">ROUND(ROUND(I119*100,0)/10,0)/100</f>
        <v>4963.26</v>
      </c>
      <c r="K119" s="17" t="n">
        <f aca="false">I119+J119</f>
        <v>54595.82</v>
      </c>
      <c r="L119" s="19" t="s">
        <v>433</v>
      </c>
      <c r="M119" s="23" t="n">
        <f aca="false">DATE(YEAR(D119),MONTH(D119),1)</f>
        <v>46023</v>
      </c>
    </row>
    <row r="120" customFormat="false" ht="15" hidden="false" customHeight="false" outlineLevel="0" collapsed="false">
      <c r="A120" s="19" t="s">
        <v>552</v>
      </c>
      <c r="B120" s="19" t="s">
        <v>134</v>
      </c>
      <c r="C120" s="19" t="s">
        <v>135</v>
      </c>
      <c r="D120" s="22" t="n">
        <v>46032</v>
      </c>
      <c r="E120" s="19" t="s">
        <v>432</v>
      </c>
      <c r="F120" s="17" t="n">
        <f aca="false">SUMIFS('Claim lines'!$E$2:$E$1102,'Claim lines'!$A$2:$A$1102,A120)</f>
        <v>46954.75</v>
      </c>
      <c r="G120" s="17" t="n">
        <v>2347.74</v>
      </c>
      <c r="H120" s="17" t="n">
        <v>0</v>
      </c>
      <c r="I120" s="17" t="n">
        <f aca="false">F120-G120+H120</f>
        <v>44607.01</v>
      </c>
      <c r="J120" s="17" t="n">
        <f aca="false">ROUND(ROUND(I120*100,0)/10,0)/100</f>
        <v>4460.7</v>
      </c>
      <c r="K120" s="17" t="n">
        <f aca="false">I120+J120</f>
        <v>49067.71</v>
      </c>
      <c r="L120" s="19" t="s">
        <v>433</v>
      </c>
      <c r="M120" s="23" t="n">
        <f aca="false">DATE(YEAR(D120),MONTH(D120),1)</f>
        <v>46023</v>
      </c>
    </row>
    <row r="121" customFormat="false" ht="15" hidden="false" customHeight="false" outlineLevel="0" collapsed="false">
      <c r="A121" s="19" t="s">
        <v>553</v>
      </c>
      <c r="B121" s="19" t="s">
        <v>136</v>
      </c>
      <c r="C121" s="19" t="s">
        <v>137</v>
      </c>
      <c r="D121" s="22" t="n">
        <v>46032</v>
      </c>
      <c r="E121" s="19" t="s">
        <v>432</v>
      </c>
      <c r="F121" s="17" t="n">
        <f aca="false">SUMIFS('Claim lines'!$E$2:$E$1102,'Claim lines'!$A$2:$A$1102,A121)</f>
        <v>9463.15</v>
      </c>
      <c r="G121" s="17" t="n">
        <v>473.16</v>
      </c>
      <c r="H121" s="17" t="n">
        <v>0</v>
      </c>
      <c r="I121" s="17" t="n">
        <f aca="false">F121-G121+H121</f>
        <v>8989.99</v>
      </c>
      <c r="J121" s="17" t="n">
        <f aca="false">ROUND(ROUND(I121*100,0)/10,0)/100</f>
        <v>899</v>
      </c>
      <c r="K121" s="17" t="n">
        <f aca="false">I121+J121</f>
        <v>9888.99</v>
      </c>
      <c r="L121" s="19" t="s">
        <v>433</v>
      </c>
      <c r="M121" s="23" t="n">
        <f aca="false">DATE(YEAR(D121),MONTH(D121),1)</f>
        <v>46023</v>
      </c>
    </row>
    <row r="122" customFormat="false" ht="15" hidden="false" customHeight="false" outlineLevel="0" collapsed="false">
      <c r="A122" s="19" t="s">
        <v>554</v>
      </c>
      <c r="B122" s="19" t="s">
        <v>138</v>
      </c>
      <c r="C122" s="19" t="s">
        <v>139</v>
      </c>
      <c r="D122" s="22" t="n">
        <v>46032</v>
      </c>
      <c r="E122" s="19" t="s">
        <v>432</v>
      </c>
      <c r="F122" s="17" t="n">
        <f aca="false">SUMIFS('Claim lines'!$E$2:$E$1102,'Claim lines'!$A$2:$A$1102,A122)</f>
        <v>35177.1</v>
      </c>
      <c r="G122" s="17" t="n">
        <v>1758.86</v>
      </c>
      <c r="H122" s="17" t="n">
        <v>0</v>
      </c>
      <c r="I122" s="17" t="n">
        <f aca="false">F122-G122+H122</f>
        <v>33418.24</v>
      </c>
      <c r="J122" s="17" t="n">
        <f aca="false">ROUND(ROUND(I122*100,0)/10,0)/100</f>
        <v>3341.82</v>
      </c>
      <c r="K122" s="17" t="n">
        <f aca="false">I122+J122</f>
        <v>36760.06</v>
      </c>
      <c r="L122" s="19" t="s">
        <v>433</v>
      </c>
      <c r="M122" s="23" t="n">
        <f aca="false">DATE(YEAR(D122),MONTH(D122),1)</f>
        <v>46023</v>
      </c>
    </row>
    <row r="123" customFormat="false" ht="15" hidden="false" customHeight="false" outlineLevel="0" collapsed="false">
      <c r="A123" s="19" t="s">
        <v>555</v>
      </c>
      <c r="B123" s="19" t="s">
        <v>142</v>
      </c>
      <c r="C123" s="19" t="s">
        <v>143</v>
      </c>
      <c r="D123" s="22" t="n">
        <v>46032</v>
      </c>
      <c r="E123" s="19" t="s">
        <v>432</v>
      </c>
      <c r="F123" s="17" t="n">
        <f aca="false">SUMIFS('Claim lines'!$E$2:$E$1102,'Claim lines'!$A$2:$A$1102,A123)</f>
        <v>27564.4</v>
      </c>
      <c r="G123" s="17" t="n">
        <v>1378.22</v>
      </c>
      <c r="H123" s="17" t="n">
        <v>0</v>
      </c>
      <c r="I123" s="17" t="n">
        <f aca="false">F123-G123+H123</f>
        <v>26186.18</v>
      </c>
      <c r="J123" s="17" t="n">
        <f aca="false">ROUND(ROUND(I123*100,0)/10,0)/100</f>
        <v>2618.62</v>
      </c>
      <c r="K123" s="17" t="n">
        <f aca="false">I123+J123</f>
        <v>28804.8</v>
      </c>
      <c r="L123" s="19" t="s">
        <v>433</v>
      </c>
      <c r="M123" s="23" t="n">
        <f aca="false">DATE(YEAR(D123),MONTH(D123),1)</f>
        <v>46023</v>
      </c>
    </row>
    <row r="124" customFormat="false" ht="15" hidden="false" customHeight="false" outlineLevel="0" collapsed="false">
      <c r="A124" s="19" t="s">
        <v>556</v>
      </c>
      <c r="B124" s="19" t="s">
        <v>144</v>
      </c>
      <c r="C124" s="19" t="s">
        <v>145</v>
      </c>
      <c r="D124" s="22" t="n">
        <v>46032</v>
      </c>
      <c r="E124" s="19" t="s">
        <v>432</v>
      </c>
      <c r="F124" s="17" t="n">
        <f aca="false">SUMIFS('Claim lines'!$E$2:$E$1102,'Claim lines'!$A$2:$A$1102,A124)</f>
        <v>17815.8</v>
      </c>
      <c r="G124" s="17" t="n">
        <v>0</v>
      </c>
      <c r="H124" s="17" t="n">
        <v>0</v>
      </c>
      <c r="I124" s="17" t="n">
        <f aca="false">F124-G124+H124</f>
        <v>17815.8</v>
      </c>
      <c r="J124" s="17" t="n">
        <f aca="false">ROUND(ROUND(I124*100,0)/10,0)/100</f>
        <v>1781.58</v>
      </c>
      <c r="K124" s="17" t="n">
        <f aca="false">I124+J124</f>
        <v>19597.38</v>
      </c>
      <c r="L124" s="19" t="s">
        <v>433</v>
      </c>
      <c r="M124" s="23" t="n">
        <f aca="false">DATE(YEAR(D124),MONTH(D124),1)</f>
        <v>46023</v>
      </c>
    </row>
    <row r="125" customFormat="false" ht="15" hidden="false" customHeight="false" outlineLevel="0" collapsed="false">
      <c r="A125" s="19" t="s">
        <v>557</v>
      </c>
      <c r="B125" s="19" t="s">
        <v>149</v>
      </c>
      <c r="C125" s="19" t="s">
        <v>150</v>
      </c>
      <c r="D125" s="22" t="n">
        <v>46032</v>
      </c>
      <c r="E125" s="19" t="s">
        <v>432</v>
      </c>
      <c r="F125" s="17" t="n">
        <f aca="false">SUMIFS('Claim lines'!$E$2:$E$1102,'Claim lines'!$A$2:$A$1102,A125)</f>
        <v>5185.8</v>
      </c>
      <c r="G125" s="17" t="n">
        <v>0</v>
      </c>
      <c r="H125" s="17" t="n">
        <v>0</v>
      </c>
      <c r="I125" s="17" t="n">
        <f aca="false">F125-G125+H125</f>
        <v>5185.8</v>
      </c>
      <c r="J125" s="17" t="n">
        <f aca="false">ROUND(ROUND(I125*100,0)/10,0)/100</f>
        <v>518.58</v>
      </c>
      <c r="K125" s="17" t="n">
        <f aca="false">I125+J125</f>
        <v>5704.38</v>
      </c>
      <c r="L125" s="19" t="s">
        <v>433</v>
      </c>
      <c r="M125" s="23" t="n">
        <f aca="false">DATE(YEAR(D125),MONTH(D125),1)</f>
        <v>46023</v>
      </c>
    </row>
    <row r="126" customFormat="false" ht="15" hidden="false" customHeight="false" outlineLevel="0" collapsed="false">
      <c r="A126" s="19" t="s">
        <v>558</v>
      </c>
      <c r="B126" s="19" t="s">
        <v>156</v>
      </c>
      <c r="C126" s="19" t="s">
        <v>157</v>
      </c>
      <c r="D126" s="22" t="n">
        <v>46032</v>
      </c>
      <c r="E126" s="19" t="s">
        <v>432</v>
      </c>
      <c r="F126" s="17" t="n">
        <f aca="false">SUMIFS('Claim lines'!$E$2:$E$1102,'Claim lines'!$A$2:$A$1102,A126)</f>
        <v>1844.55</v>
      </c>
      <c r="G126" s="17" t="n">
        <v>0</v>
      </c>
      <c r="H126" s="17" t="n">
        <v>0</v>
      </c>
      <c r="I126" s="17" t="n">
        <f aca="false">F126-G126+H126</f>
        <v>1844.55</v>
      </c>
      <c r="J126" s="17" t="n">
        <f aca="false">ROUND(ROUND(I126*100,0)/10,0)/100</f>
        <v>184.46</v>
      </c>
      <c r="K126" s="17" t="n">
        <f aca="false">I126+J126</f>
        <v>2029.01</v>
      </c>
      <c r="L126" s="19" t="s">
        <v>433</v>
      </c>
      <c r="M126" s="23" t="n">
        <f aca="false">DATE(YEAR(D126),MONTH(D126),1)</f>
        <v>46023</v>
      </c>
    </row>
    <row r="127" customFormat="false" ht="15" hidden="false" customHeight="false" outlineLevel="0" collapsed="false">
      <c r="A127" s="19" t="s">
        <v>559</v>
      </c>
      <c r="B127" s="19" t="s">
        <v>159</v>
      </c>
      <c r="C127" s="19" t="s">
        <v>160</v>
      </c>
      <c r="D127" s="22" t="n">
        <v>46032</v>
      </c>
      <c r="E127" s="19" t="s">
        <v>432</v>
      </c>
      <c r="F127" s="17" t="n">
        <f aca="false">SUMIFS('Claim lines'!$E$2:$E$1102,'Claim lines'!$A$2:$A$1102,A127)</f>
        <v>16198</v>
      </c>
      <c r="G127" s="17" t="n">
        <v>809.9</v>
      </c>
      <c r="H127" s="17" t="n">
        <v>0</v>
      </c>
      <c r="I127" s="17" t="n">
        <f aca="false">F127-G127+H127</f>
        <v>15388.1</v>
      </c>
      <c r="J127" s="17" t="n">
        <f aca="false">ROUND(ROUND(I127*100,0)/10,0)/100</f>
        <v>1538.81</v>
      </c>
      <c r="K127" s="17" t="n">
        <f aca="false">I127+J127</f>
        <v>16926.91</v>
      </c>
      <c r="L127" s="19" t="s">
        <v>433</v>
      </c>
      <c r="M127" s="23" t="n">
        <f aca="false">DATE(YEAR(D127),MONTH(D127),1)</f>
        <v>46023</v>
      </c>
    </row>
    <row r="128" customFormat="false" ht="15" hidden="false" customHeight="false" outlineLevel="0" collapsed="false">
      <c r="A128" s="19" t="s">
        <v>560</v>
      </c>
      <c r="B128" s="19" t="s">
        <v>161</v>
      </c>
      <c r="C128" s="19" t="s">
        <v>162</v>
      </c>
      <c r="D128" s="22" t="n">
        <v>46032</v>
      </c>
      <c r="E128" s="19" t="s">
        <v>432</v>
      </c>
      <c r="F128" s="17" t="n">
        <f aca="false">SUMIFS('Claim lines'!$E$2:$E$1102,'Claim lines'!$A$2:$A$1102,A128)</f>
        <v>2335.55</v>
      </c>
      <c r="G128" s="17" t="n">
        <v>0</v>
      </c>
      <c r="H128" s="17" t="n">
        <v>0</v>
      </c>
      <c r="I128" s="17" t="n">
        <f aca="false">F128-G128+H128</f>
        <v>2335.55</v>
      </c>
      <c r="J128" s="17" t="n">
        <f aca="false">ROUND(ROUND(I128*100,0)/10,0)/100</f>
        <v>233.56</v>
      </c>
      <c r="K128" s="17" t="n">
        <f aca="false">I128+J128</f>
        <v>2569.11</v>
      </c>
      <c r="L128" s="19" t="s">
        <v>433</v>
      </c>
      <c r="M128" s="23" t="n">
        <f aca="false">DATE(YEAR(D128),MONTH(D128),1)</f>
        <v>46023</v>
      </c>
    </row>
    <row r="129" customFormat="false" ht="15" hidden="false" customHeight="false" outlineLevel="0" collapsed="false">
      <c r="A129" s="19" t="s">
        <v>561</v>
      </c>
      <c r="B129" s="19" t="s">
        <v>165</v>
      </c>
      <c r="C129" s="19" t="s">
        <v>166</v>
      </c>
      <c r="D129" s="22" t="n">
        <v>46032</v>
      </c>
      <c r="E129" s="19" t="s">
        <v>432</v>
      </c>
      <c r="F129" s="17" t="n">
        <f aca="false">SUMIFS('Claim lines'!$E$2:$E$1102,'Claim lines'!$A$2:$A$1102,A129)</f>
        <v>14060.4</v>
      </c>
      <c r="G129" s="17" t="n">
        <v>0</v>
      </c>
      <c r="H129" s="17" t="n">
        <v>0</v>
      </c>
      <c r="I129" s="17" t="n">
        <f aca="false">F129-G129+H129</f>
        <v>14060.4</v>
      </c>
      <c r="J129" s="17" t="n">
        <f aca="false">ROUND(ROUND(I129*100,0)/10,0)/100</f>
        <v>1406.04</v>
      </c>
      <c r="K129" s="17" t="n">
        <f aca="false">I129+J129</f>
        <v>15466.44</v>
      </c>
      <c r="L129" s="19" t="s">
        <v>433</v>
      </c>
      <c r="M129" s="23" t="n">
        <f aca="false">DATE(YEAR(D129),MONTH(D129),1)</f>
        <v>46023</v>
      </c>
    </row>
    <row r="130" customFormat="false" ht="15" hidden="false" customHeight="false" outlineLevel="0" collapsed="false">
      <c r="A130" s="19" t="s">
        <v>562</v>
      </c>
      <c r="B130" s="19" t="s">
        <v>87</v>
      </c>
      <c r="C130" s="19" t="s">
        <v>88</v>
      </c>
      <c r="D130" s="22" t="n">
        <v>46047</v>
      </c>
      <c r="E130" s="19" t="s">
        <v>432</v>
      </c>
      <c r="F130" s="17" t="n">
        <f aca="false">SUMIFS('Claim lines'!$E$2:$E$1102,'Claim lines'!$A$2:$A$1102,A130)</f>
        <v>2109</v>
      </c>
      <c r="G130" s="17" t="n">
        <v>105.45</v>
      </c>
      <c r="H130" s="17" t="n">
        <v>0</v>
      </c>
      <c r="I130" s="17" t="n">
        <f aca="false">F130-G130+H130</f>
        <v>2003.55</v>
      </c>
      <c r="J130" s="17" t="n">
        <f aca="false">ROUND(ROUND(I130*100,0)/10,0)/100</f>
        <v>200.36</v>
      </c>
      <c r="K130" s="17" t="n">
        <f aca="false">I130+J130</f>
        <v>2203.91</v>
      </c>
      <c r="L130" s="19" t="s">
        <v>433</v>
      </c>
      <c r="M130" s="23" t="n">
        <f aca="false">DATE(YEAR(D130),MONTH(D130),1)</f>
        <v>46023</v>
      </c>
    </row>
    <row r="131" customFormat="false" ht="15" hidden="false" customHeight="false" outlineLevel="0" collapsed="false">
      <c r="A131" s="19" t="s">
        <v>563</v>
      </c>
      <c r="B131" s="19" t="s">
        <v>92</v>
      </c>
      <c r="C131" s="19" t="s">
        <v>93</v>
      </c>
      <c r="D131" s="22" t="n">
        <v>46047</v>
      </c>
      <c r="E131" s="19" t="s">
        <v>432</v>
      </c>
      <c r="F131" s="17" t="n">
        <f aca="false">SUMIFS('Claim lines'!$E$2:$E$1102,'Claim lines'!$A$2:$A$1102,A131)</f>
        <v>4668.4</v>
      </c>
      <c r="G131" s="17" t="n">
        <v>233.42</v>
      </c>
      <c r="H131" s="17" t="n">
        <v>0</v>
      </c>
      <c r="I131" s="17" t="n">
        <f aca="false">F131-G131+H131</f>
        <v>4434.98</v>
      </c>
      <c r="J131" s="17" t="n">
        <f aca="false">ROUND(ROUND(I131*100,0)/10,0)/100</f>
        <v>443.5</v>
      </c>
      <c r="K131" s="17" t="n">
        <f aca="false">I131+J131</f>
        <v>4878.48</v>
      </c>
      <c r="L131" s="19" t="s">
        <v>433</v>
      </c>
      <c r="M131" s="23" t="n">
        <f aca="false">DATE(YEAR(D131),MONTH(D131),1)</f>
        <v>46023</v>
      </c>
    </row>
    <row r="132" customFormat="false" ht="15" hidden="false" customHeight="false" outlineLevel="0" collapsed="false">
      <c r="A132" s="19" t="s">
        <v>564</v>
      </c>
      <c r="B132" s="19" t="s">
        <v>94</v>
      </c>
      <c r="C132" s="19" t="s">
        <v>95</v>
      </c>
      <c r="D132" s="22" t="n">
        <v>46047</v>
      </c>
      <c r="E132" s="19" t="s">
        <v>432</v>
      </c>
      <c r="F132" s="17" t="n">
        <f aca="false">SUMIFS('Claim lines'!$E$2:$E$1102,'Claim lines'!$A$2:$A$1102,A132)</f>
        <v>6378.2</v>
      </c>
      <c r="G132" s="17" t="n">
        <v>0</v>
      </c>
      <c r="H132" s="17" t="n">
        <v>0</v>
      </c>
      <c r="I132" s="17" t="n">
        <f aca="false">F132-G132+H132</f>
        <v>6378.2</v>
      </c>
      <c r="J132" s="17" t="n">
        <f aca="false">ROUND(ROUND(I132*100,0)/10,0)/100</f>
        <v>637.82</v>
      </c>
      <c r="K132" s="17" t="n">
        <f aca="false">I132+J132</f>
        <v>7016.02</v>
      </c>
      <c r="L132" s="19" t="s">
        <v>433</v>
      </c>
      <c r="M132" s="23" t="n">
        <f aca="false">DATE(YEAR(D132),MONTH(D132),1)</f>
        <v>46023</v>
      </c>
    </row>
    <row r="133" customFormat="false" ht="15" hidden="false" customHeight="false" outlineLevel="0" collapsed="false">
      <c r="A133" s="19" t="s">
        <v>565</v>
      </c>
      <c r="B133" s="19" t="s">
        <v>102</v>
      </c>
      <c r="C133" s="19" t="s">
        <v>103</v>
      </c>
      <c r="D133" s="22" t="n">
        <v>46047</v>
      </c>
      <c r="E133" s="19" t="s">
        <v>432</v>
      </c>
      <c r="F133" s="17" t="n">
        <f aca="false">SUMIFS('Claim lines'!$E$2:$E$1102,'Claim lines'!$A$2:$A$1102,A133)</f>
        <v>10290</v>
      </c>
      <c r="G133" s="17" t="n">
        <v>514.5</v>
      </c>
      <c r="H133" s="17" t="n">
        <v>0</v>
      </c>
      <c r="I133" s="17" t="n">
        <f aca="false">F133-G133+H133</f>
        <v>9775.5</v>
      </c>
      <c r="J133" s="17" t="n">
        <f aca="false">ROUND(ROUND(I133*100,0)/10,0)/100</f>
        <v>977.55</v>
      </c>
      <c r="K133" s="17" t="n">
        <f aca="false">I133+J133</f>
        <v>10753.05</v>
      </c>
      <c r="L133" s="19" t="s">
        <v>433</v>
      </c>
      <c r="M133" s="23" t="n">
        <f aca="false">DATE(YEAR(D133),MONTH(D133),1)</f>
        <v>46023</v>
      </c>
    </row>
    <row r="134" customFormat="false" ht="15" hidden="false" customHeight="false" outlineLevel="0" collapsed="false">
      <c r="A134" s="19" t="s">
        <v>566</v>
      </c>
      <c r="B134" s="19" t="s">
        <v>104</v>
      </c>
      <c r="C134" s="19" t="s">
        <v>105</v>
      </c>
      <c r="D134" s="22" t="n">
        <v>46047</v>
      </c>
      <c r="E134" s="19" t="s">
        <v>483</v>
      </c>
      <c r="F134" s="17" t="n">
        <f aca="false">SUMIFS('Claim lines'!$E$2:$E$1102,'Claim lines'!$A$2:$A$1102,A134)</f>
        <v>32790</v>
      </c>
      <c r="G134" s="17" t="n">
        <v>1639.5</v>
      </c>
      <c r="H134" s="17" t="n">
        <v>12935.01</v>
      </c>
      <c r="I134" s="17" t="n">
        <f aca="false">F134-G134+H134</f>
        <v>44085.51</v>
      </c>
      <c r="J134" s="17" t="n">
        <f aca="false">ROUND(ROUND(I134*100,0)/10,0)/100</f>
        <v>4408.55</v>
      </c>
      <c r="K134" s="17" t="n">
        <f aca="false">I134+J134</f>
        <v>48494.06</v>
      </c>
      <c r="L134" s="19" t="s">
        <v>433</v>
      </c>
      <c r="M134" s="23" t="n">
        <f aca="false">DATE(YEAR(D134),MONTH(D134),1)</f>
        <v>46023</v>
      </c>
    </row>
    <row r="135" customFormat="false" ht="15" hidden="false" customHeight="false" outlineLevel="0" collapsed="false">
      <c r="A135" s="19" t="s">
        <v>567</v>
      </c>
      <c r="B135" s="19" t="s">
        <v>108</v>
      </c>
      <c r="C135" s="19" t="s">
        <v>109</v>
      </c>
      <c r="D135" s="22" t="n">
        <v>46047</v>
      </c>
      <c r="E135" s="19" t="s">
        <v>432</v>
      </c>
      <c r="F135" s="17" t="n">
        <f aca="false">SUMIFS('Claim lines'!$E$2:$E$1102,'Claim lines'!$A$2:$A$1102,A135)</f>
        <v>6150</v>
      </c>
      <c r="G135" s="17" t="n">
        <v>307.5</v>
      </c>
      <c r="H135" s="17" t="n">
        <v>0</v>
      </c>
      <c r="I135" s="17" t="n">
        <f aca="false">F135-G135+H135</f>
        <v>5842.5</v>
      </c>
      <c r="J135" s="17" t="n">
        <f aca="false">ROUND(ROUND(I135*100,0)/10,0)/100</f>
        <v>584.25</v>
      </c>
      <c r="K135" s="17" t="n">
        <f aca="false">I135+J135</f>
        <v>6426.75</v>
      </c>
      <c r="L135" s="19" t="s">
        <v>433</v>
      </c>
      <c r="M135" s="23" t="n">
        <f aca="false">DATE(YEAR(D135),MONTH(D135),1)</f>
        <v>46023</v>
      </c>
    </row>
    <row r="136" customFormat="false" ht="15" hidden="false" customHeight="false" outlineLevel="0" collapsed="false">
      <c r="A136" s="19" t="s">
        <v>568</v>
      </c>
      <c r="B136" s="19" t="s">
        <v>110</v>
      </c>
      <c r="C136" s="19" t="s">
        <v>111</v>
      </c>
      <c r="D136" s="22" t="n">
        <v>46047</v>
      </c>
      <c r="E136" s="19" t="s">
        <v>432</v>
      </c>
      <c r="F136" s="17" t="n">
        <f aca="false">SUMIFS('Claim lines'!$E$2:$E$1102,'Claim lines'!$A$2:$A$1102,A136)</f>
        <v>5025</v>
      </c>
      <c r="G136" s="17" t="n">
        <v>0</v>
      </c>
      <c r="H136" s="17" t="n">
        <v>0</v>
      </c>
      <c r="I136" s="17" t="n">
        <f aca="false">F136-G136+H136</f>
        <v>5025</v>
      </c>
      <c r="J136" s="17" t="n">
        <f aca="false">ROUND(ROUND(I136*100,0)/10,0)/100</f>
        <v>502.5</v>
      </c>
      <c r="K136" s="17" t="n">
        <f aca="false">I136+J136</f>
        <v>5527.5</v>
      </c>
      <c r="L136" s="19" t="s">
        <v>433</v>
      </c>
      <c r="M136" s="23" t="n">
        <f aca="false">DATE(YEAR(D136),MONTH(D136),1)</f>
        <v>46023</v>
      </c>
    </row>
    <row r="137" customFormat="false" ht="15" hidden="false" customHeight="false" outlineLevel="0" collapsed="false">
      <c r="A137" s="19" t="s">
        <v>569</v>
      </c>
      <c r="B137" s="19" t="s">
        <v>113</v>
      </c>
      <c r="C137" s="19" t="s">
        <v>114</v>
      </c>
      <c r="D137" s="22" t="n">
        <v>46047</v>
      </c>
      <c r="E137" s="19" t="s">
        <v>432</v>
      </c>
      <c r="F137" s="17" t="n">
        <f aca="false">SUMIFS('Claim lines'!$E$2:$E$1102,'Claim lines'!$A$2:$A$1102,A137)</f>
        <v>90789.4</v>
      </c>
      <c r="G137" s="17" t="n">
        <v>0</v>
      </c>
      <c r="H137" s="17" t="n">
        <v>0</v>
      </c>
      <c r="I137" s="17" t="n">
        <f aca="false">F137-G137+H137</f>
        <v>90789.4</v>
      </c>
      <c r="J137" s="17" t="n">
        <f aca="false">ROUND(ROUND(I137*100,0)/10,0)/100</f>
        <v>9078.94</v>
      </c>
      <c r="K137" s="17" t="n">
        <f aca="false">I137+J137</f>
        <v>99868.34</v>
      </c>
      <c r="L137" s="19" t="s">
        <v>433</v>
      </c>
      <c r="M137" s="23" t="n">
        <f aca="false">DATE(YEAR(D137),MONTH(D137),1)</f>
        <v>46023</v>
      </c>
    </row>
    <row r="138" customFormat="false" ht="15" hidden="false" customHeight="false" outlineLevel="0" collapsed="false">
      <c r="A138" s="19" t="s">
        <v>570</v>
      </c>
      <c r="B138" s="19" t="s">
        <v>115</v>
      </c>
      <c r="C138" s="19" t="s">
        <v>116</v>
      </c>
      <c r="D138" s="22" t="n">
        <v>46047</v>
      </c>
      <c r="E138" s="19" t="s">
        <v>432</v>
      </c>
      <c r="F138" s="17" t="n">
        <f aca="false">SUMIFS('Claim lines'!$E$2:$E$1102,'Claim lines'!$A$2:$A$1102,A138)</f>
        <v>2470.65</v>
      </c>
      <c r="G138" s="17" t="n">
        <v>123.53</v>
      </c>
      <c r="H138" s="17" t="n">
        <v>0</v>
      </c>
      <c r="I138" s="17" t="n">
        <f aca="false">F138-G138+H138</f>
        <v>2347.12</v>
      </c>
      <c r="J138" s="17" t="n">
        <f aca="false">ROUND(ROUND(I138*100,0)/10,0)/100</f>
        <v>234.71</v>
      </c>
      <c r="K138" s="17" t="n">
        <f aca="false">I138+J138</f>
        <v>2581.83</v>
      </c>
      <c r="L138" s="19" t="s">
        <v>433</v>
      </c>
      <c r="M138" s="23" t="n">
        <f aca="false">DATE(YEAR(D138),MONTH(D138),1)</f>
        <v>46023</v>
      </c>
    </row>
    <row r="139" customFormat="false" ht="15" hidden="false" customHeight="false" outlineLevel="0" collapsed="false">
      <c r="A139" s="19" t="s">
        <v>571</v>
      </c>
      <c r="B139" s="19" t="s">
        <v>117</v>
      </c>
      <c r="C139" s="19" t="s">
        <v>118</v>
      </c>
      <c r="D139" s="22" t="n">
        <v>46047</v>
      </c>
      <c r="E139" s="19" t="s">
        <v>432</v>
      </c>
      <c r="F139" s="17" t="n">
        <f aca="false">SUMIFS('Claim lines'!$E$2:$E$1102,'Claim lines'!$A$2:$A$1102,A139)</f>
        <v>31670.3</v>
      </c>
      <c r="G139" s="17" t="n">
        <v>0</v>
      </c>
      <c r="H139" s="17" t="n">
        <v>0</v>
      </c>
      <c r="I139" s="17" t="n">
        <f aca="false">F139-G139+H139</f>
        <v>31670.3</v>
      </c>
      <c r="J139" s="17" t="n">
        <f aca="false">ROUND(ROUND(I139*100,0)/10,0)/100</f>
        <v>3167.03</v>
      </c>
      <c r="K139" s="17" t="n">
        <f aca="false">I139+J139</f>
        <v>34837.33</v>
      </c>
      <c r="L139" s="19" t="s">
        <v>433</v>
      </c>
      <c r="M139" s="23" t="n">
        <f aca="false">DATE(YEAR(D139),MONTH(D139),1)</f>
        <v>46023</v>
      </c>
    </row>
    <row r="140" customFormat="false" ht="15" hidden="false" customHeight="false" outlineLevel="0" collapsed="false">
      <c r="A140" s="19" t="s">
        <v>572</v>
      </c>
      <c r="B140" s="19" t="s">
        <v>120</v>
      </c>
      <c r="C140" s="19" t="s">
        <v>121</v>
      </c>
      <c r="D140" s="22" t="n">
        <v>46047</v>
      </c>
      <c r="E140" s="19" t="s">
        <v>432</v>
      </c>
      <c r="F140" s="17" t="n">
        <f aca="false">SUMIFS('Claim lines'!$E$2:$E$1102,'Claim lines'!$A$2:$A$1102,A140)</f>
        <v>118594.4</v>
      </c>
      <c r="G140" s="17" t="n">
        <v>5929.72</v>
      </c>
      <c r="H140" s="17" t="n">
        <v>0</v>
      </c>
      <c r="I140" s="17" t="n">
        <f aca="false">F140-G140+H140</f>
        <v>112664.68</v>
      </c>
      <c r="J140" s="17" t="n">
        <f aca="false">ROUND(ROUND(I140*100,0)/10,0)/100</f>
        <v>11266.47</v>
      </c>
      <c r="K140" s="17" t="n">
        <f aca="false">I140+J140</f>
        <v>123931.15</v>
      </c>
      <c r="L140" s="19" t="s">
        <v>433</v>
      </c>
      <c r="M140" s="23" t="n">
        <f aca="false">DATE(YEAR(D140),MONTH(D140),1)</f>
        <v>46023</v>
      </c>
    </row>
    <row r="141" customFormat="false" ht="15" hidden="false" customHeight="false" outlineLevel="0" collapsed="false">
      <c r="A141" s="19" t="s">
        <v>573</v>
      </c>
      <c r="B141" s="19" t="s">
        <v>124</v>
      </c>
      <c r="C141" s="19" t="s">
        <v>125</v>
      </c>
      <c r="D141" s="22" t="n">
        <v>46047</v>
      </c>
      <c r="E141" s="19" t="s">
        <v>432</v>
      </c>
      <c r="F141" s="17" t="n">
        <f aca="false">SUMIFS('Claim lines'!$E$2:$E$1102,'Claim lines'!$A$2:$A$1102,A141)</f>
        <v>36305.5</v>
      </c>
      <c r="G141" s="17" t="n">
        <v>1815.28</v>
      </c>
      <c r="H141" s="17" t="n">
        <v>0</v>
      </c>
      <c r="I141" s="17" t="n">
        <f aca="false">F141-G141+H141</f>
        <v>34490.22</v>
      </c>
      <c r="J141" s="17" t="n">
        <f aca="false">ROUND(ROUND(I141*100,0)/10,0)/100</f>
        <v>3449.02</v>
      </c>
      <c r="K141" s="17" t="n">
        <f aca="false">I141+J141</f>
        <v>37939.24</v>
      </c>
      <c r="L141" s="19" t="s">
        <v>433</v>
      </c>
      <c r="M141" s="23" t="n">
        <f aca="false">DATE(YEAR(D141),MONTH(D141),1)</f>
        <v>46023</v>
      </c>
    </row>
    <row r="142" customFormat="false" ht="15" hidden="false" customHeight="false" outlineLevel="0" collapsed="false">
      <c r="A142" s="19" t="s">
        <v>574</v>
      </c>
      <c r="B142" s="19" t="s">
        <v>127</v>
      </c>
      <c r="C142" s="19" t="s">
        <v>128</v>
      </c>
      <c r="D142" s="22" t="n">
        <v>46047</v>
      </c>
      <c r="E142" s="19" t="s">
        <v>432</v>
      </c>
      <c r="F142" s="17" t="n">
        <f aca="false">SUMIFS('Claim lines'!$E$2:$E$1102,'Claim lines'!$A$2:$A$1102,A142)</f>
        <v>66158.95</v>
      </c>
      <c r="G142" s="17" t="n">
        <v>3307.95</v>
      </c>
      <c r="H142" s="17" t="n">
        <v>0</v>
      </c>
      <c r="I142" s="17" t="n">
        <f aca="false">F142-G142+H142</f>
        <v>62851</v>
      </c>
      <c r="J142" s="17" t="n">
        <f aca="false">ROUND(ROUND(I142*100,0)/10,0)/100</f>
        <v>6285.1</v>
      </c>
      <c r="K142" s="17" t="n">
        <f aca="false">I142+J142</f>
        <v>69136.1</v>
      </c>
      <c r="L142" s="19" t="s">
        <v>433</v>
      </c>
      <c r="M142" s="23" t="n">
        <f aca="false">DATE(YEAR(D142),MONTH(D142),1)</f>
        <v>46023</v>
      </c>
    </row>
    <row r="143" customFormat="false" ht="15" hidden="false" customHeight="false" outlineLevel="0" collapsed="false">
      <c r="A143" s="19" t="s">
        <v>575</v>
      </c>
      <c r="B143" s="19" t="s">
        <v>129</v>
      </c>
      <c r="C143" s="19" t="s">
        <v>130</v>
      </c>
      <c r="D143" s="22" t="n">
        <v>46047</v>
      </c>
      <c r="E143" s="19" t="s">
        <v>432</v>
      </c>
      <c r="F143" s="17" t="n">
        <f aca="false">SUMIFS('Claim lines'!$E$2:$E$1102,'Claim lines'!$A$2:$A$1102,A143)</f>
        <v>20247.6</v>
      </c>
      <c r="G143" s="17" t="n">
        <v>0</v>
      </c>
      <c r="H143" s="17" t="n">
        <v>0</v>
      </c>
      <c r="I143" s="17" t="n">
        <f aca="false">F143-G143+H143</f>
        <v>20247.6</v>
      </c>
      <c r="J143" s="17" t="n">
        <f aca="false">ROUND(ROUND(I143*100,0)/10,0)/100</f>
        <v>2024.76</v>
      </c>
      <c r="K143" s="17" t="n">
        <f aca="false">I143+J143</f>
        <v>22272.36</v>
      </c>
      <c r="L143" s="19" t="s">
        <v>433</v>
      </c>
      <c r="M143" s="23" t="n">
        <f aca="false">DATE(YEAR(D143),MONTH(D143),1)</f>
        <v>46023</v>
      </c>
    </row>
    <row r="144" customFormat="false" ht="15" hidden="false" customHeight="false" outlineLevel="0" collapsed="false">
      <c r="A144" s="19" t="s">
        <v>576</v>
      </c>
      <c r="B144" s="19" t="s">
        <v>131</v>
      </c>
      <c r="C144" s="19" t="s">
        <v>132</v>
      </c>
      <c r="D144" s="22" t="n">
        <v>46047</v>
      </c>
      <c r="E144" s="19" t="s">
        <v>432</v>
      </c>
      <c r="F144" s="17" t="n">
        <f aca="false">SUMIFS('Claim lines'!$E$2:$E$1102,'Claim lines'!$A$2:$A$1102,A144)</f>
        <v>8218.6</v>
      </c>
      <c r="G144" s="17" t="n">
        <v>0</v>
      </c>
      <c r="H144" s="17" t="n">
        <v>0</v>
      </c>
      <c r="I144" s="17" t="n">
        <f aca="false">F144-G144+H144</f>
        <v>8218.6</v>
      </c>
      <c r="J144" s="17" t="n">
        <f aca="false">ROUND(ROUND(I144*100,0)/10,0)/100</f>
        <v>821.86</v>
      </c>
      <c r="K144" s="17" t="n">
        <f aca="false">I144+J144</f>
        <v>9040.46</v>
      </c>
      <c r="L144" s="19" t="s">
        <v>433</v>
      </c>
      <c r="M144" s="23" t="n">
        <f aca="false">DATE(YEAR(D144),MONTH(D144),1)</f>
        <v>46023</v>
      </c>
    </row>
    <row r="145" customFormat="false" ht="15" hidden="false" customHeight="false" outlineLevel="0" collapsed="false">
      <c r="A145" s="19" t="s">
        <v>577</v>
      </c>
      <c r="B145" s="19" t="s">
        <v>134</v>
      </c>
      <c r="C145" s="19" t="s">
        <v>135</v>
      </c>
      <c r="D145" s="22" t="n">
        <v>46047</v>
      </c>
      <c r="E145" s="19" t="s">
        <v>432</v>
      </c>
      <c r="F145" s="17" t="n">
        <f aca="false">SUMIFS('Claim lines'!$E$2:$E$1102,'Claim lines'!$A$2:$A$1102,A145)</f>
        <v>37420.35</v>
      </c>
      <c r="G145" s="17" t="n">
        <v>1871.02</v>
      </c>
      <c r="H145" s="17" t="n">
        <v>0</v>
      </c>
      <c r="I145" s="17" t="n">
        <f aca="false">F145-G145+H145</f>
        <v>35549.33</v>
      </c>
      <c r="J145" s="17" t="n">
        <f aca="false">ROUND(ROUND(I145*100,0)/10,0)/100</f>
        <v>3554.93</v>
      </c>
      <c r="K145" s="17" t="n">
        <f aca="false">I145+J145</f>
        <v>39104.26</v>
      </c>
      <c r="L145" s="19" t="s">
        <v>433</v>
      </c>
      <c r="M145" s="23" t="n">
        <f aca="false">DATE(YEAR(D145),MONTH(D145),1)</f>
        <v>46023</v>
      </c>
    </row>
    <row r="146" customFormat="false" ht="15" hidden="false" customHeight="false" outlineLevel="0" collapsed="false">
      <c r="A146" s="19" t="s">
        <v>578</v>
      </c>
      <c r="B146" s="19" t="s">
        <v>136</v>
      </c>
      <c r="C146" s="19" t="s">
        <v>137</v>
      </c>
      <c r="D146" s="22" t="n">
        <v>46047</v>
      </c>
      <c r="E146" s="19" t="s">
        <v>432</v>
      </c>
      <c r="F146" s="17" t="n">
        <f aca="false">SUMIFS('Claim lines'!$E$2:$E$1102,'Claim lines'!$A$2:$A$1102,A146)</f>
        <v>4803.15</v>
      </c>
      <c r="G146" s="17" t="n">
        <v>240.16</v>
      </c>
      <c r="H146" s="17" t="n">
        <v>0</v>
      </c>
      <c r="I146" s="17" t="n">
        <f aca="false">F146-G146+H146</f>
        <v>4562.99</v>
      </c>
      <c r="J146" s="17" t="n">
        <f aca="false">ROUND(ROUND(I146*100,0)/10,0)/100</f>
        <v>456.3</v>
      </c>
      <c r="K146" s="17" t="n">
        <f aca="false">I146+J146</f>
        <v>5019.29</v>
      </c>
      <c r="L146" s="19" t="s">
        <v>433</v>
      </c>
      <c r="M146" s="23" t="n">
        <f aca="false">DATE(YEAR(D146),MONTH(D146),1)</f>
        <v>46023</v>
      </c>
    </row>
    <row r="147" customFormat="false" ht="15" hidden="false" customHeight="false" outlineLevel="0" collapsed="false">
      <c r="A147" s="19" t="s">
        <v>579</v>
      </c>
      <c r="B147" s="19" t="s">
        <v>138</v>
      </c>
      <c r="C147" s="19" t="s">
        <v>139</v>
      </c>
      <c r="D147" s="22" t="n">
        <v>46047</v>
      </c>
      <c r="E147" s="19" t="s">
        <v>432</v>
      </c>
      <c r="F147" s="17" t="n">
        <f aca="false">SUMIFS('Claim lines'!$E$2:$E$1102,'Claim lines'!$A$2:$A$1102,A147)</f>
        <v>26770.35</v>
      </c>
      <c r="G147" s="17" t="n">
        <v>1338.52</v>
      </c>
      <c r="H147" s="17" t="n">
        <v>0</v>
      </c>
      <c r="I147" s="17" t="n">
        <f aca="false">F147-G147+H147</f>
        <v>25431.83</v>
      </c>
      <c r="J147" s="17" t="n">
        <f aca="false">ROUND(ROUND(I147*100,0)/10,0)/100</f>
        <v>2543.18</v>
      </c>
      <c r="K147" s="17" t="n">
        <f aca="false">I147+J147</f>
        <v>27975.01</v>
      </c>
      <c r="L147" s="19" t="s">
        <v>433</v>
      </c>
      <c r="M147" s="23" t="n">
        <f aca="false">DATE(YEAR(D147),MONTH(D147),1)</f>
        <v>46023</v>
      </c>
    </row>
    <row r="148" customFormat="false" ht="15" hidden="false" customHeight="false" outlineLevel="0" collapsed="false">
      <c r="A148" s="19" t="s">
        <v>580</v>
      </c>
      <c r="B148" s="19" t="s">
        <v>140</v>
      </c>
      <c r="C148" s="19" t="s">
        <v>141</v>
      </c>
      <c r="D148" s="22" t="n">
        <v>46047</v>
      </c>
      <c r="E148" s="19" t="s">
        <v>432</v>
      </c>
      <c r="F148" s="17" t="n">
        <f aca="false">SUMIFS('Claim lines'!$E$2:$E$1102,'Claim lines'!$A$2:$A$1102,A148)</f>
        <v>83393.8</v>
      </c>
      <c r="G148" s="17" t="n">
        <v>4169.69</v>
      </c>
      <c r="H148" s="17" t="n">
        <v>0</v>
      </c>
      <c r="I148" s="17" t="n">
        <f aca="false">F148-G148+H148</f>
        <v>79224.11</v>
      </c>
      <c r="J148" s="17" t="n">
        <f aca="false">ROUND(ROUND(I148*100,0)/10,0)/100</f>
        <v>7922.41</v>
      </c>
      <c r="K148" s="17" t="n">
        <f aca="false">I148+J148</f>
        <v>87146.52</v>
      </c>
      <c r="L148" s="19" t="s">
        <v>433</v>
      </c>
      <c r="M148" s="23" t="n">
        <f aca="false">DATE(YEAR(D148),MONTH(D148),1)</f>
        <v>46023</v>
      </c>
    </row>
    <row r="149" customFormat="false" ht="15" hidden="false" customHeight="false" outlineLevel="0" collapsed="false">
      <c r="A149" s="19" t="s">
        <v>581</v>
      </c>
      <c r="B149" s="19" t="s">
        <v>142</v>
      </c>
      <c r="C149" s="19" t="s">
        <v>143</v>
      </c>
      <c r="D149" s="22" t="n">
        <v>46047</v>
      </c>
      <c r="E149" s="19" t="s">
        <v>432</v>
      </c>
      <c r="F149" s="17" t="n">
        <f aca="false">SUMIFS('Claim lines'!$E$2:$E$1102,'Claim lines'!$A$2:$A$1102,A149)</f>
        <v>26568.35</v>
      </c>
      <c r="G149" s="17" t="n">
        <v>1328.42</v>
      </c>
      <c r="H149" s="17" t="n">
        <v>0</v>
      </c>
      <c r="I149" s="17" t="n">
        <f aca="false">F149-G149+H149</f>
        <v>25239.93</v>
      </c>
      <c r="J149" s="17" t="n">
        <f aca="false">ROUND(ROUND(I149*100,0)/10,0)/100</f>
        <v>2523.99</v>
      </c>
      <c r="K149" s="17" t="n">
        <f aca="false">I149+J149</f>
        <v>27763.92</v>
      </c>
      <c r="L149" s="19" t="s">
        <v>433</v>
      </c>
      <c r="M149" s="23" t="n">
        <f aca="false">DATE(YEAR(D149),MONTH(D149),1)</f>
        <v>46023</v>
      </c>
    </row>
    <row r="150" customFormat="false" ht="15" hidden="false" customHeight="false" outlineLevel="0" collapsed="false">
      <c r="A150" s="19" t="s">
        <v>582</v>
      </c>
      <c r="B150" s="19" t="s">
        <v>144</v>
      </c>
      <c r="C150" s="19" t="s">
        <v>145</v>
      </c>
      <c r="D150" s="22" t="n">
        <v>46047</v>
      </c>
      <c r="E150" s="19" t="s">
        <v>432</v>
      </c>
      <c r="F150" s="17" t="n">
        <f aca="false">SUMIFS('Claim lines'!$E$2:$E$1102,'Claim lines'!$A$2:$A$1102,A150)</f>
        <v>19804.6</v>
      </c>
      <c r="G150" s="17" t="n">
        <v>0</v>
      </c>
      <c r="H150" s="17" t="n">
        <v>0</v>
      </c>
      <c r="I150" s="17" t="n">
        <f aca="false">F150-G150+H150</f>
        <v>19804.6</v>
      </c>
      <c r="J150" s="17" t="n">
        <f aca="false">ROUND(ROUND(I150*100,0)/10,0)/100</f>
        <v>1980.46</v>
      </c>
      <c r="K150" s="17" t="n">
        <f aca="false">I150+J150</f>
        <v>21785.06</v>
      </c>
      <c r="L150" s="19" t="s">
        <v>433</v>
      </c>
      <c r="M150" s="23" t="n">
        <f aca="false">DATE(YEAR(D150),MONTH(D150),1)</f>
        <v>46023</v>
      </c>
    </row>
    <row r="151" customFormat="false" ht="15" hidden="false" customHeight="false" outlineLevel="0" collapsed="false">
      <c r="A151" s="19" t="s">
        <v>583</v>
      </c>
      <c r="B151" s="19" t="s">
        <v>147</v>
      </c>
      <c r="C151" s="19" t="s">
        <v>148</v>
      </c>
      <c r="D151" s="22" t="n">
        <v>46047</v>
      </c>
      <c r="E151" s="19" t="s">
        <v>432</v>
      </c>
      <c r="F151" s="17" t="n">
        <f aca="false">SUMIFS('Claim lines'!$E$2:$E$1102,'Claim lines'!$A$2:$A$1102,A151)</f>
        <v>11013</v>
      </c>
      <c r="G151" s="17" t="n">
        <v>0</v>
      </c>
      <c r="H151" s="17" t="n">
        <v>0</v>
      </c>
      <c r="I151" s="17" t="n">
        <f aca="false">F151-G151+H151</f>
        <v>11013</v>
      </c>
      <c r="J151" s="17" t="n">
        <f aca="false">ROUND(ROUND(I151*100,0)/10,0)/100</f>
        <v>1101.3</v>
      </c>
      <c r="K151" s="17" t="n">
        <f aca="false">I151+J151</f>
        <v>12114.3</v>
      </c>
      <c r="L151" s="19" t="s">
        <v>433</v>
      </c>
      <c r="M151" s="23" t="n">
        <f aca="false">DATE(YEAR(D151),MONTH(D151),1)</f>
        <v>46023</v>
      </c>
    </row>
    <row r="152" customFormat="false" ht="15" hidden="false" customHeight="false" outlineLevel="0" collapsed="false">
      <c r="A152" s="19" t="s">
        <v>584</v>
      </c>
      <c r="B152" s="19" t="s">
        <v>149</v>
      </c>
      <c r="C152" s="19" t="s">
        <v>150</v>
      </c>
      <c r="D152" s="22" t="n">
        <v>46047</v>
      </c>
      <c r="E152" s="19" t="s">
        <v>432</v>
      </c>
      <c r="F152" s="17" t="n">
        <f aca="false">SUMIFS('Claim lines'!$E$2:$E$1102,'Claim lines'!$A$2:$A$1102,A152)</f>
        <v>16147.95</v>
      </c>
      <c r="G152" s="17" t="n">
        <v>0</v>
      </c>
      <c r="H152" s="17" t="n">
        <v>0</v>
      </c>
      <c r="I152" s="17" t="n">
        <f aca="false">F152-G152+H152</f>
        <v>16147.95</v>
      </c>
      <c r="J152" s="17" t="n">
        <f aca="false">ROUND(ROUND(I152*100,0)/10,0)/100</f>
        <v>1614.8</v>
      </c>
      <c r="K152" s="17" t="n">
        <f aca="false">I152+J152</f>
        <v>17762.75</v>
      </c>
      <c r="L152" s="19" t="s">
        <v>433</v>
      </c>
      <c r="M152" s="23" t="n">
        <f aca="false">DATE(YEAR(D152),MONTH(D152),1)</f>
        <v>46023</v>
      </c>
    </row>
    <row r="153" customFormat="false" ht="15" hidden="false" customHeight="false" outlineLevel="0" collapsed="false">
      <c r="A153" s="19" t="s">
        <v>585</v>
      </c>
      <c r="B153" s="19" t="s">
        <v>152</v>
      </c>
      <c r="C153" s="19" t="s">
        <v>153</v>
      </c>
      <c r="D153" s="22" t="n">
        <v>46047</v>
      </c>
      <c r="E153" s="19" t="s">
        <v>432</v>
      </c>
      <c r="F153" s="17" t="n">
        <f aca="false">SUMIFS('Claim lines'!$E$2:$E$1102,'Claim lines'!$A$2:$A$1102,A153)</f>
        <v>3405.25</v>
      </c>
      <c r="G153" s="17" t="n">
        <v>0</v>
      </c>
      <c r="H153" s="17" t="n">
        <v>0</v>
      </c>
      <c r="I153" s="17" t="n">
        <f aca="false">F153-G153+H153</f>
        <v>3405.25</v>
      </c>
      <c r="J153" s="17" t="n">
        <f aca="false">ROUND(ROUND(I153*100,0)/10,0)/100</f>
        <v>340.53</v>
      </c>
      <c r="K153" s="17" t="n">
        <f aca="false">I153+J153</f>
        <v>3745.78</v>
      </c>
      <c r="L153" s="19" t="s">
        <v>433</v>
      </c>
      <c r="M153" s="23" t="n">
        <f aca="false">DATE(YEAR(D153),MONTH(D153),1)</f>
        <v>46023</v>
      </c>
    </row>
    <row r="154" customFormat="false" ht="15" hidden="false" customHeight="false" outlineLevel="0" collapsed="false">
      <c r="A154" s="19" t="s">
        <v>586</v>
      </c>
      <c r="B154" s="19" t="s">
        <v>154</v>
      </c>
      <c r="C154" s="19" t="s">
        <v>155</v>
      </c>
      <c r="D154" s="22" t="n">
        <v>46047</v>
      </c>
      <c r="E154" s="19" t="s">
        <v>432</v>
      </c>
      <c r="F154" s="17" t="n">
        <f aca="false">SUMIFS('Claim lines'!$E$2:$E$1102,'Claim lines'!$A$2:$A$1102,A154)</f>
        <v>3909.95</v>
      </c>
      <c r="G154" s="17" t="n">
        <v>0</v>
      </c>
      <c r="H154" s="17" t="n">
        <v>0</v>
      </c>
      <c r="I154" s="17" t="n">
        <f aca="false">F154-G154+H154</f>
        <v>3909.95</v>
      </c>
      <c r="J154" s="17" t="n">
        <f aca="false">ROUND(ROUND(I154*100,0)/10,0)/100</f>
        <v>391</v>
      </c>
      <c r="K154" s="17" t="n">
        <f aca="false">I154+J154</f>
        <v>4300.95</v>
      </c>
      <c r="L154" s="19" t="s">
        <v>433</v>
      </c>
      <c r="M154" s="23" t="n">
        <f aca="false">DATE(YEAR(D154),MONTH(D154),1)</f>
        <v>46023</v>
      </c>
    </row>
    <row r="155" customFormat="false" ht="15" hidden="false" customHeight="false" outlineLevel="0" collapsed="false">
      <c r="A155" s="19" t="s">
        <v>587</v>
      </c>
      <c r="B155" s="19" t="s">
        <v>156</v>
      </c>
      <c r="C155" s="19" t="s">
        <v>157</v>
      </c>
      <c r="D155" s="22" t="n">
        <v>46047</v>
      </c>
      <c r="E155" s="19" t="s">
        <v>432</v>
      </c>
      <c r="F155" s="17" t="n">
        <f aca="false">SUMIFS('Claim lines'!$E$2:$E$1102,'Claim lines'!$A$2:$A$1102,A155)</f>
        <v>5533.65</v>
      </c>
      <c r="G155" s="17" t="n">
        <v>0</v>
      </c>
      <c r="H155" s="17" t="n">
        <v>0</v>
      </c>
      <c r="I155" s="17" t="n">
        <f aca="false">F155-G155+H155</f>
        <v>5533.65</v>
      </c>
      <c r="J155" s="17" t="n">
        <f aca="false">ROUND(ROUND(I155*100,0)/10,0)/100</f>
        <v>553.37</v>
      </c>
      <c r="K155" s="17" t="n">
        <f aca="false">I155+J155</f>
        <v>6087.02</v>
      </c>
      <c r="L155" s="19" t="s">
        <v>433</v>
      </c>
      <c r="M155" s="23" t="n">
        <f aca="false">DATE(YEAR(D155),MONTH(D155),1)</f>
        <v>46023</v>
      </c>
    </row>
    <row r="156" customFormat="false" ht="15" hidden="false" customHeight="false" outlineLevel="0" collapsed="false">
      <c r="A156" s="19" t="s">
        <v>588</v>
      </c>
      <c r="B156" s="19" t="s">
        <v>159</v>
      </c>
      <c r="C156" s="19" t="s">
        <v>160</v>
      </c>
      <c r="D156" s="22" t="n">
        <v>46047</v>
      </c>
      <c r="E156" s="19" t="s">
        <v>432</v>
      </c>
      <c r="F156" s="17" t="n">
        <f aca="false">SUMIFS('Claim lines'!$E$2:$E$1102,'Claim lines'!$A$2:$A$1102,A156)</f>
        <v>3298</v>
      </c>
      <c r="G156" s="17" t="n">
        <v>164.9</v>
      </c>
      <c r="H156" s="17" t="n">
        <v>0</v>
      </c>
      <c r="I156" s="17" t="n">
        <f aca="false">F156-G156+H156</f>
        <v>3133.1</v>
      </c>
      <c r="J156" s="17" t="n">
        <f aca="false">ROUND(ROUND(I156*100,0)/10,0)/100</f>
        <v>313.31</v>
      </c>
      <c r="K156" s="17" t="n">
        <f aca="false">I156+J156</f>
        <v>3446.41</v>
      </c>
      <c r="L156" s="19" t="s">
        <v>433</v>
      </c>
      <c r="M156" s="23" t="n">
        <f aca="false">DATE(YEAR(D156),MONTH(D156),1)</f>
        <v>46023</v>
      </c>
    </row>
    <row r="157" customFormat="false" ht="15" hidden="false" customHeight="false" outlineLevel="0" collapsed="false">
      <c r="A157" s="19" t="s">
        <v>589</v>
      </c>
      <c r="B157" s="19" t="s">
        <v>161</v>
      </c>
      <c r="C157" s="19" t="s">
        <v>162</v>
      </c>
      <c r="D157" s="22" t="n">
        <v>46047</v>
      </c>
      <c r="E157" s="19" t="s">
        <v>432</v>
      </c>
      <c r="F157" s="17" t="n">
        <f aca="false">SUMIFS('Claim lines'!$E$2:$E$1102,'Claim lines'!$A$2:$A$1102,A157)</f>
        <v>2335.55</v>
      </c>
      <c r="G157" s="17" t="n">
        <v>0</v>
      </c>
      <c r="H157" s="17" t="n">
        <v>0</v>
      </c>
      <c r="I157" s="17" t="n">
        <f aca="false">F157-G157+H157</f>
        <v>2335.55</v>
      </c>
      <c r="J157" s="17" t="n">
        <f aca="false">ROUND(ROUND(I157*100,0)/10,0)/100</f>
        <v>233.56</v>
      </c>
      <c r="K157" s="17" t="n">
        <f aca="false">I157+J157</f>
        <v>2569.11</v>
      </c>
      <c r="L157" s="19" t="s">
        <v>433</v>
      </c>
      <c r="M157" s="23" t="n">
        <f aca="false">DATE(YEAR(D157),MONTH(D157),1)</f>
        <v>46023</v>
      </c>
    </row>
    <row r="158" customFormat="false" ht="15" hidden="false" customHeight="false" outlineLevel="0" collapsed="false">
      <c r="A158" s="19" t="s">
        <v>590</v>
      </c>
      <c r="B158" s="19" t="s">
        <v>163</v>
      </c>
      <c r="C158" s="19" t="s">
        <v>164</v>
      </c>
      <c r="D158" s="22" t="n">
        <v>46047</v>
      </c>
      <c r="E158" s="19" t="s">
        <v>432</v>
      </c>
      <c r="F158" s="17" t="n">
        <f aca="false">SUMIFS('Claim lines'!$E$2:$E$1102,'Claim lines'!$A$2:$A$1102,A158)</f>
        <v>15966.3</v>
      </c>
      <c r="G158" s="17" t="n">
        <v>0</v>
      </c>
      <c r="H158" s="17" t="n">
        <v>0</v>
      </c>
      <c r="I158" s="17" t="n">
        <f aca="false">F158-G158+H158</f>
        <v>15966.3</v>
      </c>
      <c r="J158" s="17" t="n">
        <f aca="false">ROUND(ROUND(I158*100,0)/10,0)/100</f>
        <v>1596.63</v>
      </c>
      <c r="K158" s="17" t="n">
        <f aca="false">I158+J158</f>
        <v>17562.93</v>
      </c>
      <c r="L158" s="19" t="s">
        <v>433</v>
      </c>
      <c r="M158" s="23" t="n">
        <f aca="false">DATE(YEAR(D158),MONTH(D158),1)</f>
        <v>46023</v>
      </c>
    </row>
    <row r="159" customFormat="false" ht="15" hidden="false" customHeight="false" outlineLevel="0" collapsed="false">
      <c r="A159" s="19" t="s">
        <v>591</v>
      </c>
      <c r="B159" s="19" t="s">
        <v>165</v>
      </c>
      <c r="C159" s="19" t="s">
        <v>166</v>
      </c>
      <c r="D159" s="22" t="n">
        <v>46047</v>
      </c>
      <c r="E159" s="19" t="s">
        <v>432</v>
      </c>
      <c r="F159" s="17" t="n">
        <f aca="false">SUMIFS('Claim lines'!$E$2:$E$1102,'Claim lines'!$A$2:$A$1102,A159)</f>
        <v>24605.7</v>
      </c>
      <c r="G159" s="17" t="n">
        <v>0</v>
      </c>
      <c r="H159" s="17" t="n">
        <v>0</v>
      </c>
      <c r="I159" s="17" t="n">
        <f aca="false">F159-G159+H159</f>
        <v>24605.7</v>
      </c>
      <c r="J159" s="17" t="n">
        <f aca="false">ROUND(ROUND(I159*100,0)/10,0)/100</f>
        <v>2460.57</v>
      </c>
      <c r="K159" s="17" t="n">
        <f aca="false">I159+J159</f>
        <v>27066.27</v>
      </c>
      <c r="L159" s="19" t="s">
        <v>433</v>
      </c>
      <c r="M159" s="23" t="n">
        <f aca="false">DATE(YEAR(D159),MONTH(D159),1)</f>
        <v>46023</v>
      </c>
    </row>
    <row r="160" customFormat="false" ht="15" hidden="false" customHeight="false" outlineLevel="0" collapsed="false">
      <c r="A160" s="19" t="s">
        <v>592</v>
      </c>
      <c r="B160" s="19" t="s">
        <v>169</v>
      </c>
      <c r="C160" s="19" t="s">
        <v>170</v>
      </c>
      <c r="D160" s="22" t="n">
        <v>46047</v>
      </c>
      <c r="E160" s="19" t="s">
        <v>432</v>
      </c>
      <c r="F160" s="17" t="n">
        <f aca="false">SUMIFS('Claim lines'!$E$2:$E$1102,'Claim lines'!$A$2:$A$1102,A160)</f>
        <v>5584.6</v>
      </c>
      <c r="G160" s="17" t="n">
        <v>0</v>
      </c>
      <c r="H160" s="17" t="n">
        <v>0</v>
      </c>
      <c r="I160" s="17" t="n">
        <f aca="false">F160-G160+H160</f>
        <v>5584.6</v>
      </c>
      <c r="J160" s="17" t="n">
        <f aca="false">ROUND(ROUND(I160*100,0)/10,0)/100</f>
        <v>558.46</v>
      </c>
      <c r="K160" s="17" t="n">
        <f aca="false">I160+J160</f>
        <v>6143.06</v>
      </c>
      <c r="L160" s="19" t="s">
        <v>433</v>
      </c>
      <c r="M160" s="23" t="n">
        <f aca="false">DATE(YEAR(D160),MONTH(D160),1)</f>
        <v>46023</v>
      </c>
    </row>
    <row r="161" customFormat="false" ht="15" hidden="false" customHeight="false" outlineLevel="0" collapsed="false">
      <c r="A161" s="19" t="s">
        <v>593</v>
      </c>
      <c r="B161" s="19" t="s">
        <v>174</v>
      </c>
      <c r="C161" s="19" t="s">
        <v>175</v>
      </c>
      <c r="D161" s="22" t="n">
        <v>46047</v>
      </c>
      <c r="E161" s="19" t="s">
        <v>432</v>
      </c>
      <c r="F161" s="17" t="n">
        <f aca="false">SUMIFS('Claim lines'!$E$2:$E$1102,'Claim lines'!$A$2:$A$1102,A161)</f>
        <v>4975</v>
      </c>
      <c r="G161" s="17" t="n">
        <v>248.75</v>
      </c>
      <c r="H161" s="17" t="n">
        <v>0</v>
      </c>
      <c r="I161" s="17" t="n">
        <f aca="false">F161-G161+H161</f>
        <v>4726.25</v>
      </c>
      <c r="J161" s="17" t="n">
        <f aca="false">ROUND(ROUND(I161*100,0)/10,0)/100</f>
        <v>472.63</v>
      </c>
      <c r="K161" s="17" t="n">
        <f aca="false">I161+J161</f>
        <v>5198.88</v>
      </c>
      <c r="L161" s="19" t="s">
        <v>433</v>
      </c>
      <c r="M161" s="23" t="n">
        <f aca="false">DATE(YEAR(D161),MONTH(D161),1)</f>
        <v>46023</v>
      </c>
    </row>
    <row r="162" customFormat="false" ht="15" hidden="false" customHeight="false" outlineLevel="0" collapsed="false">
      <c r="A162" s="19" t="s">
        <v>594</v>
      </c>
      <c r="B162" s="19" t="s">
        <v>176</v>
      </c>
      <c r="C162" s="19" t="s">
        <v>177</v>
      </c>
      <c r="D162" s="22" t="n">
        <v>46047</v>
      </c>
      <c r="E162" s="19" t="s">
        <v>432</v>
      </c>
      <c r="F162" s="17" t="n">
        <f aca="false">SUMIFS('Claim lines'!$E$2:$E$1102,'Claim lines'!$A$2:$A$1102,A162)</f>
        <v>9150</v>
      </c>
      <c r="G162" s="17" t="n">
        <v>0</v>
      </c>
      <c r="H162" s="17" t="n">
        <v>0</v>
      </c>
      <c r="I162" s="17" t="n">
        <f aca="false">F162-G162+H162</f>
        <v>9150</v>
      </c>
      <c r="J162" s="17" t="n">
        <f aca="false">ROUND(ROUND(I162*100,0)/10,0)/100</f>
        <v>915</v>
      </c>
      <c r="K162" s="17" t="n">
        <f aca="false">I162+J162</f>
        <v>10065</v>
      </c>
      <c r="L162" s="19" t="s">
        <v>433</v>
      </c>
      <c r="M162" s="23" t="n">
        <f aca="false">DATE(YEAR(D162),MONTH(D162),1)</f>
        <v>46023</v>
      </c>
    </row>
    <row r="163" customFormat="false" ht="15" hidden="false" customHeight="false" outlineLevel="0" collapsed="false">
      <c r="A163" s="19" t="s">
        <v>595</v>
      </c>
      <c r="B163" s="19" t="s">
        <v>180</v>
      </c>
      <c r="C163" s="19" t="s">
        <v>181</v>
      </c>
      <c r="D163" s="22" t="n">
        <v>46047</v>
      </c>
      <c r="E163" s="19" t="s">
        <v>432</v>
      </c>
      <c r="F163" s="17" t="n">
        <f aca="false">SUMIFS('Claim lines'!$E$2:$E$1102,'Claim lines'!$A$2:$A$1102,A163)</f>
        <v>1675</v>
      </c>
      <c r="G163" s="17" t="n">
        <v>0</v>
      </c>
      <c r="H163" s="17" t="n">
        <v>0</v>
      </c>
      <c r="I163" s="17" t="n">
        <f aca="false">F163-G163+H163</f>
        <v>1675</v>
      </c>
      <c r="J163" s="17" t="n">
        <f aca="false">ROUND(ROUND(I163*100,0)/10,0)/100</f>
        <v>167.5</v>
      </c>
      <c r="K163" s="17" t="n">
        <f aca="false">I163+J163</f>
        <v>1842.5</v>
      </c>
      <c r="L163" s="19" t="s">
        <v>433</v>
      </c>
      <c r="M163" s="23" t="n">
        <f aca="false">DATE(YEAR(D163),MONTH(D163),1)</f>
        <v>46023</v>
      </c>
    </row>
    <row r="164" customFormat="false" ht="15" hidden="false" customHeight="false" outlineLevel="0" collapsed="false">
      <c r="A164" s="19" t="s">
        <v>596</v>
      </c>
      <c r="B164" s="19" t="s">
        <v>92</v>
      </c>
      <c r="C164" s="19" t="s">
        <v>93</v>
      </c>
      <c r="D164" s="22" t="n">
        <v>46063</v>
      </c>
      <c r="E164" s="19" t="s">
        <v>432</v>
      </c>
      <c r="F164" s="17" t="n">
        <f aca="false">SUMIFS('Claim lines'!$E$2:$E$1102,'Claim lines'!$A$2:$A$1102,A164)</f>
        <v>1543.4</v>
      </c>
      <c r="G164" s="17" t="n">
        <v>77.17</v>
      </c>
      <c r="H164" s="17" t="n">
        <v>0</v>
      </c>
      <c r="I164" s="17" t="n">
        <f aca="false">F164-G164+H164</f>
        <v>1466.23</v>
      </c>
      <c r="J164" s="17" t="n">
        <f aca="false">ROUND(ROUND(I164*100,0)/10,0)/100</f>
        <v>146.62</v>
      </c>
      <c r="K164" s="17" t="n">
        <f aca="false">I164+J164</f>
        <v>1612.85</v>
      </c>
      <c r="L164" s="19" t="s">
        <v>433</v>
      </c>
      <c r="M164" s="23" t="n">
        <f aca="false">DATE(YEAR(D164),MONTH(D164),1)</f>
        <v>46054</v>
      </c>
    </row>
    <row r="165" customFormat="false" ht="15" hidden="false" customHeight="false" outlineLevel="0" collapsed="false">
      <c r="A165" s="19" t="s">
        <v>597</v>
      </c>
      <c r="B165" s="19" t="s">
        <v>97</v>
      </c>
      <c r="C165" s="19" t="s">
        <v>98</v>
      </c>
      <c r="D165" s="22" t="n">
        <v>46063</v>
      </c>
      <c r="E165" s="19" t="s">
        <v>432</v>
      </c>
      <c r="F165" s="17" t="n">
        <f aca="false">SUMIFS('Claim lines'!$E$2:$E$1102,'Claim lines'!$A$2:$A$1102,A165)</f>
        <v>8150</v>
      </c>
      <c r="G165" s="17" t="n">
        <v>407.5</v>
      </c>
      <c r="H165" s="17" t="n">
        <v>0</v>
      </c>
      <c r="I165" s="17" t="n">
        <f aca="false">F165-G165+H165</f>
        <v>7742.5</v>
      </c>
      <c r="J165" s="17" t="n">
        <f aca="false">ROUND(ROUND(I165*100,0)/10,0)/100</f>
        <v>774.25</v>
      </c>
      <c r="K165" s="17" t="n">
        <f aca="false">I165+J165</f>
        <v>8516.75</v>
      </c>
      <c r="L165" s="19" t="s">
        <v>433</v>
      </c>
      <c r="M165" s="23" t="n">
        <f aca="false">DATE(YEAR(D165),MONTH(D165),1)</f>
        <v>46054</v>
      </c>
    </row>
    <row r="166" customFormat="false" ht="15" hidden="false" customHeight="false" outlineLevel="0" collapsed="false">
      <c r="A166" s="19" t="s">
        <v>598</v>
      </c>
      <c r="B166" s="19" t="s">
        <v>102</v>
      </c>
      <c r="C166" s="19" t="s">
        <v>103</v>
      </c>
      <c r="D166" s="22" t="n">
        <v>46063</v>
      </c>
      <c r="E166" s="19" t="s">
        <v>432</v>
      </c>
      <c r="F166" s="17" t="n">
        <f aca="false">SUMIFS('Claim lines'!$E$2:$E$1102,'Claim lines'!$A$2:$A$1102,A166)</f>
        <v>5880</v>
      </c>
      <c r="G166" s="17" t="n">
        <v>294</v>
      </c>
      <c r="H166" s="17" t="n">
        <v>0</v>
      </c>
      <c r="I166" s="17" t="n">
        <f aca="false">F166-G166+H166</f>
        <v>5586</v>
      </c>
      <c r="J166" s="17" t="n">
        <f aca="false">ROUND(ROUND(I166*100,0)/10,0)/100</f>
        <v>558.6</v>
      </c>
      <c r="K166" s="17" t="n">
        <f aca="false">I166+J166</f>
        <v>6144.6</v>
      </c>
      <c r="L166" s="19" t="s">
        <v>433</v>
      </c>
      <c r="M166" s="23" t="n">
        <f aca="false">DATE(YEAR(D166),MONTH(D166),1)</f>
        <v>46054</v>
      </c>
    </row>
    <row r="167" customFormat="false" ht="15" hidden="false" customHeight="false" outlineLevel="0" collapsed="false">
      <c r="A167" s="19" t="s">
        <v>599</v>
      </c>
      <c r="B167" s="19" t="s">
        <v>117</v>
      </c>
      <c r="C167" s="19" t="s">
        <v>118</v>
      </c>
      <c r="D167" s="22" t="n">
        <v>46063</v>
      </c>
      <c r="E167" s="19" t="s">
        <v>432</v>
      </c>
      <c r="F167" s="17" t="n">
        <f aca="false">SUMIFS('Claim lines'!$E$2:$E$1102,'Claim lines'!$A$2:$A$1102,A167)</f>
        <v>7011.8</v>
      </c>
      <c r="G167" s="17" t="n">
        <v>0</v>
      </c>
      <c r="H167" s="17" t="n">
        <v>0</v>
      </c>
      <c r="I167" s="17" t="n">
        <f aca="false">F167-G167+H167</f>
        <v>7011.8</v>
      </c>
      <c r="J167" s="17" t="n">
        <f aca="false">ROUND(ROUND(I167*100,0)/10,0)/100</f>
        <v>701.18</v>
      </c>
      <c r="K167" s="17" t="n">
        <f aca="false">I167+J167</f>
        <v>7712.98</v>
      </c>
      <c r="L167" s="19" t="s">
        <v>433</v>
      </c>
      <c r="M167" s="23" t="n">
        <f aca="false">DATE(YEAR(D167),MONTH(D167),1)</f>
        <v>46054</v>
      </c>
    </row>
    <row r="168" customFormat="false" ht="15" hidden="false" customHeight="false" outlineLevel="0" collapsed="false">
      <c r="A168" s="19" t="s">
        <v>600</v>
      </c>
      <c r="B168" s="19" t="s">
        <v>124</v>
      </c>
      <c r="C168" s="19" t="s">
        <v>125</v>
      </c>
      <c r="D168" s="22" t="n">
        <v>46063</v>
      </c>
      <c r="E168" s="19" t="s">
        <v>432</v>
      </c>
      <c r="F168" s="17" t="n">
        <f aca="false">SUMIFS('Claim lines'!$E$2:$E$1102,'Claim lines'!$A$2:$A$1102,A168)</f>
        <v>32113.25</v>
      </c>
      <c r="G168" s="17" t="n">
        <v>1605.66</v>
      </c>
      <c r="H168" s="17" t="n">
        <v>0</v>
      </c>
      <c r="I168" s="17" t="n">
        <f aca="false">F168-G168+H168</f>
        <v>30507.59</v>
      </c>
      <c r="J168" s="17" t="n">
        <f aca="false">ROUND(ROUND(I168*100,0)/10,0)/100</f>
        <v>3050.76</v>
      </c>
      <c r="K168" s="17" t="n">
        <f aca="false">I168+J168</f>
        <v>33558.35</v>
      </c>
      <c r="L168" s="19" t="s">
        <v>433</v>
      </c>
      <c r="M168" s="23" t="n">
        <f aca="false">DATE(YEAR(D168),MONTH(D168),1)</f>
        <v>46054</v>
      </c>
    </row>
    <row r="169" customFormat="false" ht="15" hidden="false" customHeight="false" outlineLevel="0" collapsed="false">
      <c r="A169" s="19" t="s">
        <v>601</v>
      </c>
      <c r="B169" s="19" t="s">
        <v>127</v>
      </c>
      <c r="C169" s="19" t="s">
        <v>128</v>
      </c>
      <c r="D169" s="22" t="n">
        <v>46063</v>
      </c>
      <c r="E169" s="19" t="s">
        <v>432</v>
      </c>
      <c r="F169" s="17" t="n">
        <f aca="false">SUMIFS('Claim lines'!$E$2:$E$1102,'Claim lines'!$A$2:$A$1102,A169)</f>
        <v>7131.4</v>
      </c>
      <c r="G169" s="17" t="n">
        <v>356.57</v>
      </c>
      <c r="H169" s="17" t="n">
        <v>0</v>
      </c>
      <c r="I169" s="17" t="n">
        <f aca="false">F169-G169+H169</f>
        <v>6774.83</v>
      </c>
      <c r="J169" s="17" t="n">
        <f aca="false">ROUND(ROUND(I169*100,0)/10,0)/100</f>
        <v>677.48</v>
      </c>
      <c r="K169" s="17" t="n">
        <f aca="false">I169+J169</f>
        <v>7452.31</v>
      </c>
      <c r="L169" s="19" t="s">
        <v>433</v>
      </c>
      <c r="M169" s="23" t="n">
        <f aca="false">DATE(YEAR(D169),MONTH(D169),1)</f>
        <v>46054</v>
      </c>
    </row>
    <row r="170" customFormat="false" ht="15" hidden="false" customHeight="false" outlineLevel="0" collapsed="false">
      <c r="A170" s="19" t="s">
        <v>602</v>
      </c>
      <c r="B170" s="19" t="s">
        <v>134</v>
      </c>
      <c r="C170" s="19" t="s">
        <v>135</v>
      </c>
      <c r="D170" s="22" t="n">
        <v>46063</v>
      </c>
      <c r="E170" s="19" t="s">
        <v>432</v>
      </c>
      <c r="F170" s="17" t="n">
        <f aca="false">SUMIFS('Claim lines'!$E$2:$E$1102,'Claim lines'!$A$2:$A$1102,A170)</f>
        <v>31760.25</v>
      </c>
      <c r="G170" s="17" t="n">
        <v>1588.01</v>
      </c>
      <c r="H170" s="17" t="n">
        <v>0</v>
      </c>
      <c r="I170" s="17" t="n">
        <f aca="false">F170-G170+H170</f>
        <v>30172.24</v>
      </c>
      <c r="J170" s="17" t="n">
        <f aca="false">ROUND(ROUND(I170*100,0)/10,0)/100</f>
        <v>3017.22</v>
      </c>
      <c r="K170" s="17" t="n">
        <f aca="false">I170+J170</f>
        <v>33189.46</v>
      </c>
      <c r="L170" s="19" t="s">
        <v>433</v>
      </c>
      <c r="M170" s="23" t="n">
        <f aca="false">DATE(YEAR(D170),MONTH(D170),1)</f>
        <v>46054</v>
      </c>
    </row>
    <row r="171" customFormat="false" ht="15" hidden="false" customHeight="false" outlineLevel="0" collapsed="false">
      <c r="A171" s="19" t="s">
        <v>603</v>
      </c>
      <c r="B171" s="19" t="s">
        <v>136</v>
      </c>
      <c r="C171" s="19" t="s">
        <v>137</v>
      </c>
      <c r="D171" s="22" t="n">
        <v>46063</v>
      </c>
      <c r="E171" s="19" t="s">
        <v>432</v>
      </c>
      <c r="F171" s="17" t="n">
        <f aca="false">SUMIFS('Claim lines'!$E$2:$E$1102,'Claim lines'!$A$2:$A$1102,A171)</f>
        <v>3493.2</v>
      </c>
      <c r="G171" s="17" t="n">
        <v>174.66</v>
      </c>
      <c r="H171" s="17" t="n">
        <v>0</v>
      </c>
      <c r="I171" s="17" t="n">
        <f aca="false">F171-G171+H171</f>
        <v>3318.54</v>
      </c>
      <c r="J171" s="17" t="n">
        <f aca="false">ROUND(ROUND(I171*100,0)/10,0)/100</f>
        <v>331.85</v>
      </c>
      <c r="K171" s="17" t="n">
        <f aca="false">I171+J171</f>
        <v>3650.39</v>
      </c>
      <c r="L171" s="19" t="s">
        <v>433</v>
      </c>
      <c r="M171" s="23" t="n">
        <f aca="false">DATE(YEAR(D171),MONTH(D171),1)</f>
        <v>46054</v>
      </c>
    </row>
    <row r="172" customFormat="false" ht="15" hidden="false" customHeight="false" outlineLevel="0" collapsed="false">
      <c r="A172" s="19" t="s">
        <v>604</v>
      </c>
      <c r="B172" s="19" t="s">
        <v>138</v>
      </c>
      <c r="C172" s="19" t="s">
        <v>139</v>
      </c>
      <c r="D172" s="22" t="n">
        <v>46063</v>
      </c>
      <c r="E172" s="19" t="s">
        <v>432</v>
      </c>
      <c r="F172" s="17" t="n">
        <f aca="false">SUMIFS('Claim lines'!$E$2:$E$1102,'Claim lines'!$A$2:$A$1102,A172)</f>
        <v>26770.35</v>
      </c>
      <c r="G172" s="17" t="n">
        <v>1338.52</v>
      </c>
      <c r="H172" s="17" t="n">
        <v>0</v>
      </c>
      <c r="I172" s="17" t="n">
        <f aca="false">F172-G172+H172</f>
        <v>25431.83</v>
      </c>
      <c r="J172" s="17" t="n">
        <f aca="false">ROUND(ROUND(I172*100,0)/10,0)/100</f>
        <v>2543.18</v>
      </c>
      <c r="K172" s="17" t="n">
        <f aca="false">I172+J172</f>
        <v>27975.01</v>
      </c>
      <c r="L172" s="19" t="s">
        <v>433</v>
      </c>
      <c r="M172" s="23" t="n">
        <f aca="false">DATE(YEAR(D172),MONTH(D172),1)</f>
        <v>46054</v>
      </c>
    </row>
    <row r="173" customFormat="false" ht="15" hidden="false" customHeight="false" outlineLevel="0" collapsed="false">
      <c r="A173" s="19" t="s">
        <v>605</v>
      </c>
      <c r="B173" s="19" t="s">
        <v>140</v>
      </c>
      <c r="C173" s="19" t="s">
        <v>141</v>
      </c>
      <c r="D173" s="22" t="n">
        <v>46063</v>
      </c>
      <c r="E173" s="19" t="s">
        <v>432</v>
      </c>
      <c r="F173" s="17" t="n">
        <f aca="false">SUMIFS('Claim lines'!$E$2:$E$1102,'Claim lines'!$A$2:$A$1102,A173)</f>
        <v>42878.9</v>
      </c>
      <c r="G173" s="17" t="n">
        <v>2143.95</v>
      </c>
      <c r="H173" s="17" t="n">
        <v>0</v>
      </c>
      <c r="I173" s="17" t="n">
        <f aca="false">F173-G173+H173</f>
        <v>40734.95</v>
      </c>
      <c r="J173" s="17" t="n">
        <f aca="false">ROUND(ROUND(I173*100,0)/10,0)/100</f>
        <v>4073.5</v>
      </c>
      <c r="K173" s="17" t="n">
        <f aca="false">I173+J173</f>
        <v>44808.45</v>
      </c>
      <c r="L173" s="19" t="s">
        <v>433</v>
      </c>
      <c r="M173" s="23" t="n">
        <f aca="false">DATE(YEAR(D173),MONTH(D173),1)</f>
        <v>46054</v>
      </c>
    </row>
    <row r="174" customFormat="false" ht="15" hidden="false" customHeight="false" outlineLevel="0" collapsed="false">
      <c r="A174" s="19" t="s">
        <v>606</v>
      </c>
      <c r="B174" s="19" t="s">
        <v>144</v>
      </c>
      <c r="C174" s="19" t="s">
        <v>145</v>
      </c>
      <c r="D174" s="22" t="n">
        <v>46063</v>
      </c>
      <c r="E174" s="19" t="s">
        <v>432</v>
      </c>
      <c r="F174" s="17" t="n">
        <f aca="false">SUMIFS('Claim lines'!$E$2:$E$1102,'Claim lines'!$A$2:$A$1102,A174)</f>
        <v>15847.85</v>
      </c>
      <c r="G174" s="17" t="n">
        <v>0</v>
      </c>
      <c r="H174" s="17" t="n">
        <v>0</v>
      </c>
      <c r="I174" s="17" t="n">
        <f aca="false">F174-G174+H174</f>
        <v>15847.85</v>
      </c>
      <c r="J174" s="17" t="n">
        <f aca="false">ROUND(ROUND(I174*100,0)/10,0)/100</f>
        <v>1584.79</v>
      </c>
      <c r="K174" s="17" t="n">
        <f aca="false">I174+J174</f>
        <v>17432.64</v>
      </c>
      <c r="L174" s="19" t="s">
        <v>433</v>
      </c>
      <c r="M174" s="23" t="n">
        <f aca="false">DATE(YEAR(D174),MONTH(D174),1)</f>
        <v>46054</v>
      </c>
    </row>
    <row r="175" customFormat="false" ht="15" hidden="false" customHeight="false" outlineLevel="0" collapsed="false">
      <c r="A175" s="19" t="s">
        <v>607</v>
      </c>
      <c r="B175" s="19" t="s">
        <v>147</v>
      </c>
      <c r="C175" s="19" t="s">
        <v>148</v>
      </c>
      <c r="D175" s="22" t="n">
        <v>46063</v>
      </c>
      <c r="E175" s="19" t="s">
        <v>432</v>
      </c>
      <c r="F175" s="17" t="n">
        <f aca="false">SUMIFS('Claim lines'!$E$2:$E$1102,'Claim lines'!$A$2:$A$1102,A175)</f>
        <v>5506.5</v>
      </c>
      <c r="G175" s="17" t="n">
        <v>0</v>
      </c>
      <c r="H175" s="17" t="n">
        <v>0</v>
      </c>
      <c r="I175" s="17" t="n">
        <f aca="false">F175-G175+H175</f>
        <v>5506.5</v>
      </c>
      <c r="J175" s="17" t="n">
        <f aca="false">ROUND(ROUND(I175*100,0)/10,0)/100</f>
        <v>550.65</v>
      </c>
      <c r="K175" s="17" t="n">
        <f aca="false">I175+J175</f>
        <v>6057.15</v>
      </c>
      <c r="L175" s="19" t="s">
        <v>433</v>
      </c>
      <c r="M175" s="23" t="n">
        <f aca="false">DATE(YEAR(D175),MONTH(D175),1)</f>
        <v>46054</v>
      </c>
    </row>
    <row r="176" customFormat="false" ht="15" hidden="false" customHeight="false" outlineLevel="0" collapsed="false">
      <c r="A176" s="19" t="s">
        <v>608</v>
      </c>
      <c r="B176" s="19" t="s">
        <v>149</v>
      </c>
      <c r="C176" s="19" t="s">
        <v>150</v>
      </c>
      <c r="D176" s="22" t="n">
        <v>46063</v>
      </c>
      <c r="E176" s="19" t="s">
        <v>432</v>
      </c>
      <c r="F176" s="17" t="n">
        <f aca="false">SUMIFS('Claim lines'!$E$2:$E$1102,'Claim lines'!$A$2:$A$1102,A176)</f>
        <v>25698.3</v>
      </c>
      <c r="G176" s="17" t="n">
        <v>0</v>
      </c>
      <c r="H176" s="17" t="n">
        <v>0</v>
      </c>
      <c r="I176" s="17" t="n">
        <f aca="false">F176-G176+H176</f>
        <v>25698.3</v>
      </c>
      <c r="J176" s="17" t="n">
        <f aca="false">ROUND(ROUND(I176*100,0)/10,0)/100</f>
        <v>2569.83</v>
      </c>
      <c r="K176" s="17" t="n">
        <f aca="false">I176+J176</f>
        <v>28268.13</v>
      </c>
      <c r="L176" s="19" t="s">
        <v>433</v>
      </c>
      <c r="M176" s="23" t="n">
        <f aca="false">DATE(YEAR(D176),MONTH(D176),1)</f>
        <v>46054</v>
      </c>
    </row>
    <row r="177" customFormat="false" ht="15" hidden="false" customHeight="false" outlineLevel="0" collapsed="false">
      <c r="A177" s="19" t="s">
        <v>609</v>
      </c>
      <c r="B177" s="19" t="s">
        <v>152</v>
      </c>
      <c r="C177" s="19" t="s">
        <v>153</v>
      </c>
      <c r="D177" s="22" t="n">
        <v>46063</v>
      </c>
      <c r="E177" s="19" t="s">
        <v>432</v>
      </c>
      <c r="F177" s="17" t="n">
        <f aca="false">SUMIFS('Claim lines'!$E$2:$E$1102,'Claim lines'!$A$2:$A$1102,A177)</f>
        <v>3436</v>
      </c>
      <c r="G177" s="17" t="n">
        <v>0</v>
      </c>
      <c r="H177" s="17" t="n">
        <v>0</v>
      </c>
      <c r="I177" s="17" t="n">
        <f aca="false">F177-G177+H177</f>
        <v>3436</v>
      </c>
      <c r="J177" s="17" t="n">
        <f aca="false">ROUND(ROUND(I177*100,0)/10,0)/100</f>
        <v>343.6</v>
      </c>
      <c r="K177" s="17" t="n">
        <f aca="false">I177+J177</f>
        <v>3779.6</v>
      </c>
      <c r="L177" s="19" t="s">
        <v>433</v>
      </c>
      <c r="M177" s="23" t="n">
        <f aca="false">DATE(YEAR(D177),MONTH(D177),1)</f>
        <v>46054</v>
      </c>
    </row>
    <row r="178" customFormat="false" ht="15" hidden="false" customHeight="false" outlineLevel="0" collapsed="false">
      <c r="A178" s="19" t="s">
        <v>610</v>
      </c>
      <c r="B178" s="19" t="s">
        <v>154</v>
      </c>
      <c r="C178" s="19" t="s">
        <v>155</v>
      </c>
      <c r="D178" s="22" t="n">
        <v>46063</v>
      </c>
      <c r="E178" s="19" t="s">
        <v>432</v>
      </c>
      <c r="F178" s="17" t="n">
        <f aca="false">SUMIFS('Claim lines'!$E$2:$E$1102,'Claim lines'!$A$2:$A$1102,A178)</f>
        <v>7819.9</v>
      </c>
      <c r="G178" s="17" t="n">
        <v>0</v>
      </c>
      <c r="H178" s="17" t="n">
        <v>0</v>
      </c>
      <c r="I178" s="17" t="n">
        <f aca="false">F178-G178+H178</f>
        <v>7819.9</v>
      </c>
      <c r="J178" s="17" t="n">
        <f aca="false">ROUND(ROUND(I178*100,0)/10,0)/100</f>
        <v>781.99</v>
      </c>
      <c r="K178" s="17" t="n">
        <f aca="false">I178+J178</f>
        <v>8601.89</v>
      </c>
      <c r="L178" s="19" t="s">
        <v>433</v>
      </c>
      <c r="M178" s="23" t="n">
        <f aca="false">DATE(YEAR(D178),MONTH(D178),1)</f>
        <v>46054</v>
      </c>
    </row>
    <row r="179" customFormat="false" ht="15" hidden="false" customHeight="false" outlineLevel="0" collapsed="false">
      <c r="A179" s="19" t="s">
        <v>611</v>
      </c>
      <c r="B179" s="19" t="s">
        <v>159</v>
      </c>
      <c r="C179" s="19" t="s">
        <v>160</v>
      </c>
      <c r="D179" s="22" t="n">
        <v>46063</v>
      </c>
      <c r="E179" s="19" t="s">
        <v>432</v>
      </c>
      <c r="F179" s="17" t="n">
        <f aca="false">SUMIFS('Claim lines'!$E$2:$E$1102,'Claim lines'!$A$2:$A$1102,A179)</f>
        <v>3298</v>
      </c>
      <c r="G179" s="17" t="n">
        <v>164.9</v>
      </c>
      <c r="H179" s="17" t="n">
        <v>0</v>
      </c>
      <c r="I179" s="17" t="n">
        <f aca="false">F179-G179+H179</f>
        <v>3133.1</v>
      </c>
      <c r="J179" s="17" t="n">
        <f aca="false">ROUND(ROUND(I179*100,0)/10,0)/100</f>
        <v>313.31</v>
      </c>
      <c r="K179" s="17" t="n">
        <f aca="false">I179+J179</f>
        <v>3446.41</v>
      </c>
      <c r="L179" s="19" t="s">
        <v>433</v>
      </c>
      <c r="M179" s="23" t="n">
        <f aca="false">DATE(YEAR(D179),MONTH(D179),1)</f>
        <v>46054</v>
      </c>
    </row>
    <row r="180" customFormat="false" ht="15" hidden="false" customHeight="false" outlineLevel="0" collapsed="false">
      <c r="A180" s="19" t="s">
        <v>612</v>
      </c>
      <c r="B180" s="19" t="s">
        <v>161</v>
      </c>
      <c r="C180" s="19" t="s">
        <v>162</v>
      </c>
      <c r="D180" s="22" t="n">
        <v>46063</v>
      </c>
      <c r="E180" s="19" t="s">
        <v>432</v>
      </c>
      <c r="F180" s="17" t="n">
        <f aca="false">SUMIFS('Claim lines'!$E$2:$E$1102,'Claim lines'!$A$2:$A$1102,A180)</f>
        <v>4671.1</v>
      </c>
      <c r="G180" s="17" t="n">
        <v>0</v>
      </c>
      <c r="H180" s="17" t="n">
        <v>0</v>
      </c>
      <c r="I180" s="17" t="n">
        <f aca="false">F180-G180+H180</f>
        <v>4671.1</v>
      </c>
      <c r="J180" s="17" t="n">
        <f aca="false">ROUND(ROUND(I180*100,0)/10,0)/100</f>
        <v>467.11</v>
      </c>
      <c r="K180" s="17" t="n">
        <f aca="false">I180+J180</f>
        <v>5138.21</v>
      </c>
      <c r="L180" s="19" t="s">
        <v>433</v>
      </c>
      <c r="M180" s="23" t="n">
        <f aca="false">DATE(YEAR(D180),MONTH(D180),1)</f>
        <v>46054</v>
      </c>
    </row>
    <row r="181" customFormat="false" ht="15" hidden="false" customHeight="false" outlineLevel="0" collapsed="false">
      <c r="A181" s="19" t="s">
        <v>613</v>
      </c>
      <c r="B181" s="19" t="s">
        <v>163</v>
      </c>
      <c r="C181" s="19" t="s">
        <v>164</v>
      </c>
      <c r="D181" s="22" t="n">
        <v>46063</v>
      </c>
      <c r="E181" s="19" t="s">
        <v>432</v>
      </c>
      <c r="F181" s="17" t="n">
        <f aca="false">SUMIFS('Claim lines'!$E$2:$E$1102,'Claim lines'!$A$2:$A$1102,A181)</f>
        <v>22524.45</v>
      </c>
      <c r="G181" s="17" t="n">
        <v>0</v>
      </c>
      <c r="H181" s="17" t="n">
        <v>0</v>
      </c>
      <c r="I181" s="17" t="n">
        <f aca="false">F181-G181+H181</f>
        <v>22524.45</v>
      </c>
      <c r="J181" s="17" t="n">
        <f aca="false">ROUND(ROUND(I181*100,0)/10,0)/100</f>
        <v>2252.45</v>
      </c>
      <c r="K181" s="17" t="n">
        <f aca="false">I181+J181</f>
        <v>24776.9</v>
      </c>
      <c r="L181" s="19" t="s">
        <v>433</v>
      </c>
      <c r="M181" s="23" t="n">
        <f aca="false">DATE(YEAR(D181),MONTH(D181),1)</f>
        <v>46054</v>
      </c>
    </row>
    <row r="182" customFormat="false" ht="15" hidden="false" customHeight="false" outlineLevel="0" collapsed="false">
      <c r="A182" s="19" t="s">
        <v>614</v>
      </c>
      <c r="B182" s="19" t="s">
        <v>165</v>
      </c>
      <c r="C182" s="19" t="s">
        <v>166</v>
      </c>
      <c r="D182" s="22" t="n">
        <v>46063</v>
      </c>
      <c r="E182" s="19" t="s">
        <v>432</v>
      </c>
      <c r="F182" s="17" t="n">
        <f aca="false">SUMIFS('Claim lines'!$E$2:$E$1102,'Claim lines'!$A$2:$A$1102,A182)</f>
        <v>24605.7</v>
      </c>
      <c r="G182" s="17" t="n">
        <v>0</v>
      </c>
      <c r="H182" s="17" t="n">
        <v>0</v>
      </c>
      <c r="I182" s="17" t="n">
        <f aca="false">F182-G182+H182</f>
        <v>24605.7</v>
      </c>
      <c r="J182" s="17" t="n">
        <f aca="false">ROUND(ROUND(I182*100,0)/10,0)/100</f>
        <v>2460.57</v>
      </c>
      <c r="K182" s="17" t="n">
        <f aca="false">I182+J182</f>
        <v>27066.27</v>
      </c>
      <c r="L182" s="19" t="s">
        <v>433</v>
      </c>
      <c r="M182" s="23" t="n">
        <f aca="false">DATE(YEAR(D182),MONTH(D182),1)</f>
        <v>46054</v>
      </c>
    </row>
    <row r="183" customFormat="false" ht="15" hidden="false" customHeight="false" outlineLevel="0" collapsed="false">
      <c r="A183" s="19" t="s">
        <v>615</v>
      </c>
      <c r="B183" s="19" t="s">
        <v>169</v>
      </c>
      <c r="C183" s="19" t="s">
        <v>170</v>
      </c>
      <c r="D183" s="22" t="n">
        <v>46063</v>
      </c>
      <c r="E183" s="19" t="s">
        <v>432</v>
      </c>
      <c r="F183" s="17" t="n">
        <f aca="false">SUMIFS('Claim lines'!$E$2:$E$1102,'Claim lines'!$A$2:$A$1102,A183)</f>
        <v>47116.75</v>
      </c>
      <c r="G183" s="17" t="n">
        <v>0</v>
      </c>
      <c r="H183" s="17" t="n">
        <v>0</v>
      </c>
      <c r="I183" s="17" t="n">
        <f aca="false">F183-G183+H183</f>
        <v>47116.75</v>
      </c>
      <c r="J183" s="17" t="n">
        <f aca="false">ROUND(ROUND(I183*100,0)/10,0)/100</f>
        <v>4711.68</v>
      </c>
      <c r="K183" s="17" t="n">
        <f aca="false">I183+J183</f>
        <v>51828.43</v>
      </c>
      <c r="L183" s="19" t="s">
        <v>433</v>
      </c>
      <c r="M183" s="23" t="n">
        <f aca="false">DATE(YEAR(D183),MONTH(D183),1)</f>
        <v>46054</v>
      </c>
    </row>
    <row r="184" customFormat="false" ht="15" hidden="false" customHeight="false" outlineLevel="0" collapsed="false">
      <c r="A184" s="19" t="s">
        <v>616</v>
      </c>
      <c r="B184" s="19" t="s">
        <v>171</v>
      </c>
      <c r="C184" s="19" t="s">
        <v>172</v>
      </c>
      <c r="D184" s="22" t="n">
        <v>46063</v>
      </c>
      <c r="E184" s="19" t="s">
        <v>432</v>
      </c>
      <c r="F184" s="17" t="n">
        <f aca="false">SUMIFS('Claim lines'!$E$2:$E$1102,'Claim lines'!$A$2:$A$1102,A184)</f>
        <v>4397.25</v>
      </c>
      <c r="G184" s="17" t="n">
        <v>0</v>
      </c>
      <c r="H184" s="17" t="n">
        <v>0</v>
      </c>
      <c r="I184" s="17" t="n">
        <f aca="false">F184-G184+H184</f>
        <v>4397.25</v>
      </c>
      <c r="J184" s="17" t="n">
        <f aca="false">ROUND(ROUND(I184*100,0)/10,0)/100</f>
        <v>439.73</v>
      </c>
      <c r="K184" s="17" t="n">
        <f aca="false">I184+J184</f>
        <v>4836.98</v>
      </c>
      <c r="L184" s="19" t="s">
        <v>433</v>
      </c>
      <c r="M184" s="23" t="n">
        <f aca="false">DATE(YEAR(D184),MONTH(D184),1)</f>
        <v>46054</v>
      </c>
    </row>
    <row r="185" customFormat="false" ht="15" hidden="false" customHeight="false" outlineLevel="0" collapsed="false">
      <c r="A185" s="19" t="s">
        <v>617</v>
      </c>
      <c r="B185" s="19" t="s">
        <v>174</v>
      </c>
      <c r="C185" s="19" t="s">
        <v>175</v>
      </c>
      <c r="D185" s="22" t="n">
        <v>46063</v>
      </c>
      <c r="E185" s="19" t="s">
        <v>432</v>
      </c>
      <c r="F185" s="17" t="n">
        <f aca="false">SUMIFS('Claim lines'!$E$2:$E$1102,'Claim lines'!$A$2:$A$1102,A185)</f>
        <v>15500</v>
      </c>
      <c r="G185" s="17" t="n">
        <v>775</v>
      </c>
      <c r="H185" s="17" t="n">
        <v>0</v>
      </c>
      <c r="I185" s="17" t="n">
        <f aca="false">F185-G185+H185</f>
        <v>14725</v>
      </c>
      <c r="J185" s="17" t="n">
        <f aca="false">ROUND(ROUND(I185*100,0)/10,0)/100</f>
        <v>1472.5</v>
      </c>
      <c r="K185" s="17" t="n">
        <f aca="false">I185+J185</f>
        <v>16197.5</v>
      </c>
      <c r="L185" s="19" t="s">
        <v>433</v>
      </c>
      <c r="M185" s="23" t="n">
        <f aca="false">DATE(YEAR(D185),MONTH(D185),1)</f>
        <v>46054</v>
      </c>
    </row>
    <row r="186" customFormat="false" ht="15" hidden="false" customHeight="false" outlineLevel="0" collapsed="false">
      <c r="A186" s="19" t="s">
        <v>618</v>
      </c>
      <c r="B186" s="19" t="s">
        <v>176</v>
      </c>
      <c r="C186" s="19" t="s">
        <v>177</v>
      </c>
      <c r="D186" s="22" t="n">
        <v>46063</v>
      </c>
      <c r="E186" s="19" t="s">
        <v>432</v>
      </c>
      <c r="F186" s="17" t="n">
        <f aca="false">SUMIFS('Claim lines'!$E$2:$E$1102,'Claim lines'!$A$2:$A$1102,A186)</f>
        <v>9150</v>
      </c>
      <c r="G186" s="17" t="n">
        <v>0</v>
      </c>
      <c r="H186" s="17" t="n">
        <v>0</v>
      </c>
      <c r="I186" s="17" t="n">
        <f aca="false">F186-G186+H186</f>
        <v>9150</v>
      </c>
      <c r="J186" s="17" t="n">
        <f aca="false">ROUND(ROUND(I186*100,0)/10,0)/100</f>
        <v>915</v>
      </c>
      <c r="K186" s="17" t="n">
        <f aca="false">I186+J186</f>
        <v>10065</v>
      </c>
      <c r="L186" s="19" t="s">
        <v>433</v>
      </c>
      <c r="M186" s="23" t="n">
        <f aca="false">DATE(YEAR(D186),MONTH(D186),1)</f>
        <v>46054</v>
      </c>
    </row>
    <row r="187" customFormat="false" ht="15" hidden="false" customHeight="false" outlineLevel="0" collapsed="false">
      <c r="A187" s="19" t="s">
        <v>619</v>
      </c>
      <c r="B187" s="19" t="s">
        <v>180</v>
      </c>
      <c r="C187" s="19" t="s">
        <v>181</v>
      </c>
      <c r="D187" s="22" t="n">
        <v>46063</v>
      </c>
      <c r="E187" s="19" t="s">
        <v>432</v>
      </c>
      <c r="F187" s="17" t="n">
        <f aca="false">SUMIFS('Claim lines'!$E$2:$E$1102,'Claim lines'!$A$2:$A$1102,A187)</f>
        <v>1675</v>
      </c>
      <c r="G187" s="17" t="n">
        <v>0</v>
      </c>
      <c r="H187" s="17" t="n">
        <v>0</v>
      </c>
      <c r="I187" s="17" t="n">
        <f aca="false">F187-G187+H187</f>
        <v>1675</v>
      </c>
      <c r="J187" s="17" t="n">
        <f aca="false">ROUND(ROUND(I187*100,0)/10,0)/100</f>
        <v>167.5</v>
      </c>
      <c r="K187" s="17" t="n">
        <f aca="false">I187+J187</f>
        <v>1842.5</v>
      </c>
      <c r="L187" s="19" t="s">
        <v>433</v>
      </c>
      <c r="M187" s="23" t="n">
        <f aca="false">DATE(YEAR(D187),MONTH(D187),1)</f>
        <v>46054</v>
      </c>
    </row>
    <row r="188" customFormat="false" ht="15" hidden="false" customHeight="false" outlineLevel="0" collapsed="false">
      <c r="A188" s="19" t="s">
        <v>620</v>
      </c>
      <c r="B188" s="19" t="s">
        <v>87</v>
      </c>
      <c r="C188" s="19" t="s">
        <v>88</v>
      </c>
      <c r="D188" s="22" t="n">
        <v>46078</v>
      </c>
      <c r="E188" s="19" t="s">
        <v>432</v>
      </c>
      <c r="F188" s="17" t="n">
        <f aca="false">SUMIFS('Claim lines'!$E$2:$E$1102,'Claim lines'!$A$2:$A$1102,A188)</f>
        <v>5272.5</v>
      </c>
      <c r="G188" s="17" t="n">
        <v>263.63</v>
      </c>
      <c r="H188" s="17" t="n">
        <v>0</v>
      </c>
      <c r="I188" s="17" t="n">
        <f aca="false">F188-G188+H188</f>
        <v>5008.87</v>
      </c>
      <c r="J188" s="17" t="n">
        <f aca="false">ROUND(ROUND(I188*100,0)/10,0)/100</f>
        <v>500.89</v>
      </c>
      <c r="K188" s="17" t="n">
        <f aca="false">I188+J188</f>
        <v>5509.76</v>
      </c>
      <c r="L188" s="19" t="s">
        <v>433</v>
      </c>
      <c r="M188" s="23" t="n">
        <f aca="false">DATE(YEAR(D188),MONTH(D188),1)</f>
        <v>46054</v>
      </c>
    </row>
    <row r="189" customFormat="false" ht="15" hidden="false" customHeight="false" outlineLevel="0" collapsed="false">
      <c r="A189" s="19" t="s">
        <v>621</v>
      </c>
      <c r="B189" s="19" t="s">
        <v>92</v>
      </c>
      <c r="C189" s="19" t="s">
        <v>93</v>
      </c>
      <c r="D189" s="22" t="n">
        <v>46078</v>
      </c>
      <c r="E189" s="19" t="s">
        <v>432</v>
      </c>
      <c r="F189" s="17" t="n">
        <f aca="false">SUMIFS('Claim lines'!$E$2:$E$1102,'Claim lines'!$A$2:$A$1102,A189)</f>
        <v>1543.4</v>
      </c>
      <c r="G189" s="17" t="n">
        <v>77.17</v>
      </c>
      <c r="H189" s="17" t="n">
        <v>0</v>
      </c>
      <c r="I189" s="17" t="n">
        <f aca="false">F189-G189+H189</f>
        <v>1466.23</v>
      </c>
      <c r="J189" s="17" t="n">
        <f aca="false">ROUND(ROUND(I189*100,0)/10,0)/100</f>
        <v>146.62</v>
      </c>
      <c r="K189" s="17" t="n">
        <f aca="false">I189+J189</f>
        <v>1612.85</v>
      </c>
      <c r="L189" s="19" t="s">
        <v>433</v>
      </c>
      <c r="M189" s="23" t="n">
        <f aca="false">DATE(YEAR(D189),MONTH(D189),1)</f>
        <v>46054</v>
      </c>
    </row>
    <row r="190" customFormat="false" ht="15" hidden="false" customHeight="false" outlineLevel="0" collapsed="false">
      <c r="A190" s="19" t="s">
        <v>622</v>
      </c>
      <c r="B190" s="19" t="s">
        <v>94</v>
      </c>
      <c r="C190" s="19" t="s">
        <v>95</v>
      </c>
      <c r="D190" s="22" t="n">
        <v>46078</v>
      </c>
      <c r="E190" s="19" t="s">
        <v>432</v>
      </c>
      <c r="F190" s="17" t="n">
        <f aca="false">SUMIFS('Claim lines'!$E$2:$E$1102,'Claim lines'!$A$2:$A$1102,A190)</f>
        <v>2329.6</v>
      </c>
      <c r="G190" s="17" t="n">
        <v>0</v>
      </c>
      <c r="H190" s="17" t="n">
        <v>0</v>
      </c>
      <c r="I190" s="17" t="n">
        <f aca="false">F190-G190+H190</f>
        <v>2329.6</v>
      </c>
      <c r="J190" s="17" t="n">
        <f aca="false">ROUND(ROUND(I190*100,0)/10,0)/100</f>
        <v>232.96</v>
      </c>
      <c r="K190" s="17" t="n">
        <f aca="false">I190+J190</f>
        <v>2562.56</v>
      </c>
      <c r="L190" s="19" t="s">
        <v>433</v>
      </c>
      <c r="M190" s="23" t="n">
        <f aca="false">DATE(YEAR(D190),MONTH(D190),1)</f>
        <v>46054</v>
      </c>
    </row>
    <row r="191" customFormat="false" ht="15" hidden="false" customHeight="false" outlineLevel="0" collapsed="false">
      <c r="A191" s="19" t="s">
        <v>623</v>
      </c>
      <c r="B191" s="19" t="s">
        <v>97</v>
      </c>
      <c r="C191" s="19" t="s">
        <v>98</v>
      </c>
      <c r="D191" s="22" t="n">
        <v>46078</v>
      </c>
      <c r="E191" s="19" t="s">
        <v>432</v>
      </c>
      <c r="F191" s="17" t="n">
        <f aca="false">SUMIFS('Claim lines'!$E$2:$E$1102,'Claim lines'!$A$2:$A$1102,A191)</f>
        <v>8150</v>
      </c>
      <c r="G191" s="17" t="n">
        <v>407.5</v>
      </c>
      <c r="H191" s="17" t="n">
        <v>0</v>
      </c>
      <c r="I191" s="17" t="n">
        <f aca="false">F191-G191+H191</f>
        <v>7742.5</v>
      </c>
      <c r="J191" s="17" t="n">
        <f aca="false">ROUND(ROUND(I191*100,0)/10,0)/100</f>
        <v>774.25</v>
      </c>
      <c r="K191" s="17" t="n">
        <f aca="false">I191+J191</f>
        <v>8516.75</v>
      </c>
      <c r="L191" s="19" t="s">
        <v>433</v>
      </c>
      <c r="M191" s="23" t="n">
        <f aca="false">DATE(YEAR(D191),MONTH(D191),1)</f>
        <v>46054</v>
      </c>
    </row>
    <row r="192" customFormat="false" ht="15" hidden="false" customHeight="false" outlineLevel="0" collapsed="false">
      <c r="A192" s="19" t="s">
        <v>624</v>
      </c>
      <c r="B192" s="19" t="s">
        <v>102</v>
      </c>
      <c r="C192" s="19" t="s">
        <v>103</v>
      </c>
      <c r="D192" s="22" t="n">
        <v>46078</v>
      </c>
      <c r="E192" s="19" t="s">
        <v>432</v>
      </c>
      <c r="F192" s="17" t="n">
        <f aca="false">SUMIFS('Claim lines'!$E$2:$E$1102,'Claim lines'!$A$2:$A$1102,A192)</f>
        <v>2940</v>
      </c>
      <c r="G192" s="17" t="n">
        <v>147</v>
      </c>
      <c r="H192" s="17" t="n">
        <v>0</v>
      </c>
      <c r="I192" s="17" t="n">
        <f aca="false">F192-G192+H192</f>
        <v>2793</v>
      </c>
      <c r="J192" s="17" t="n">
        <f aca="false">ROUND(ROUND(I192*100,0)/10,0)/100</f>
        <v>279.3</v>
      </c>
      <c r="K192" s="17" t="n">
        <f aca="false">I192+J192</f>
        <v>3072.3</v>
      </c>
      <c r="L192" s="19" t="s">
        <v>433</v>
      </c>
      <c r="M192" s="23" t="n">
        <f aca="false">DATE(YEAR(D192),MONTH(D192),1)</f>
        <v>46054</v>
      </c>
    </row>
    <row r="193" customFormat="false" ht="15" hidden="false" customHeight="false" outlineLevel="0" collapsed="false">
      <c r="A193" s="19" t="s">
        <v>625</v>
      </c>
      <c r="B193" s="19" t="s">
        <v>108</v>
      </c>
      <c r="C193" s="19" t="s">
        <v>109</v>
      </c>
      <c r="D193" s="22" t="n">
        <v>46078</v>
      </c>
      <c r="E193" s="19" t="s">
        <v>432</v>
      </c>
      <c r="F193" s="17" t="n">
        <f aca="false">SUMIFS('Claim lines'!$E$2:$E$1102,'Claim lines'!$A$2:$A$1102,A193)</f>
        <v>2675</v>
      </c>
      <c r="G193" s="17" t="n">
        <v>133.75</v>
      </c>
      <c r="H193" s="17" t="n">
        <v>0</v>
      </c>
      <c r="I193" s="17" t="n">
        <f aca="false">F193-G193+H193</f>
        <v>2541.25</v>
      </c>
      <c r="J193" s="17" t="n">
        <f aca="false">ROUND(ROUND(I193*100,0)/10,0)/100</f>
        <v>254.13</v>
      </c>
      <c r="K193" s="17" t="n">
        <f aca="false">I193+J193</f>
        <v>2795.38</v>
      </c>
      <c r="L193" s="19" t="s">
        <v>433</v>
      </c>
      <c r="M193" s="23" t="n">
        <f aca="false">DATE(YEAR(D193),MONTH(D193),1)</f>
        <v>46054</v>
      </c>
    </row>
    <row r="194" customFormat="false" ht="15" hidden="false" customHeight="false" outlineLevel="0" collapsed="false">
      <c r="A194" s="19" t="s">
        <v>626</v>
      </c>
      <c r="B194" s="19" t="s">
        <v>110</v>
      </c>
      <c r="C194" s="19" t="s">
        <v>111</v>
      </c>
      <c r="D194" s="22" t="n">
        <v>46078</v>
      </c>
      <c r="E194" s="19" t="s">
        <v>432</v>
      </c>
      <c r="F194" s="17" t="n">
        <f aca="false">SUMIFS('Claim lines'!$E$2:$E$1102,'Claim lines'!$A$2:$A$1102,A194)</f>
        <v>5025</v>
      </c>
      <c r="G194" s="17" t="n">
        <v>0</v>
      </c>
      <c r="H194" s="17" t="n">
        <v>0</v>
      </c>
      <c r="I194" s="17" t="n">
        <f aca="false">F194-G194+H194</f>
        <v>5025</v>
      </c>
      <c r="J194" s="17" t="n">
        <f aca="false">ROUND(ROUND(I194*100,0)/10,0)/100</f>
        <v>502.5</v>
      </c>
      <c r="K194" s="17" t="n">
        <f aca="false">I194+J194</f>
        <v>5527.5</v>
      </c>
      <c r="L194" s="19" t="s">
        <v>433</v>
      </c>
      <c r="M194" s="23" t="n">
        <f aca="false">DATE(YEAR(D194),MONTH(D194),1)</f>
        <v>46054</v>
      </c>
    </row>
    <row r="195" customFormat="false" ht="15" hidden="false" customHeight="false" outlineLevel="0" collapsed="false">
      <c r="A195" s="19" t="s">
        <v>627</v>
      </c>
      <c r="B195" s="19" t="s">
        <v>113</v>
      </c>
      <c r="C195" s="19" t="s">
        <v>114</v>
      </c>
      <c r="D195" s="22" t="n">
        <v>46078</v>
      </c>
      <c r="E195" s="19" t="s">
        <v>432</v>
      </c>
      <c r="F195" s="17" t="n">
        <f aca="false">SUMIFS('Claim lines'!$E$2:$E$1102,'Claim lines'!$A$2:$A$1102,A195)</f>
        <v>65477.2</v>
      </c>
      <c r="G195" s="17" t="n">
        <v>0</v>
      </c>
      <c r="H195" s="17" t="n">
        <v>0</v>
      </c>
      <c r="I195" s="17" t="n">
        <f aca="false">F195-G195+H195</f>
        <v>65477.2</v>
      </c>
      <c r="J195" s="17" t="n">
        <f aca="false">ROUND(ROUND(I195*100,0)/10,0)/100</f>
        <v>6547.72</v>
      </c>
      <c r="K195" s="17" t="n">
        <f aca="false">I195+J195</f>
        <v>72024.92</v>
      </c>
      <c r="L195" s="19" t="s">
        <v>433</v>
      </c>
      <c r="M195" s="23" t="n">
        <f aca="false">DATE(YEAR(D195),MONTH(D195),1)</f>
        <v>46054</v>
      </c>
    </row>
    <row r="196" customFormat="false" ht="15" hidden="false" customHeight="false" outlineLevel="0" collapsed="false">
      <c r="A196" s="19" t="s">
        <v>628</v>
      </c>
      <c r="B196" s="19" t="s">
        <v>115</v>
      </c>
      <c r="C196" s="19" t="s">
        <v>116</v>
      </c>
      <c r="D196" s="22" t="n">
        <v>46078</v>
      </c>
      <c r="E196" s="19" t="s">
        <v>483</v>
      </c>
      <c r="F196" s="17" t="n">
        <f aca="false">SUMIFS('Claim lines'!$E$2:$E$1102,'Claim lines'!$A$2:$A$1102,A196)</f>
        <v>10437.95</v>
      </c>
      <c r="G196" s="17" t="n">
        <v>521.9</v>
      </c>
      <c r="H196" s="17" t="n">
        <v>5282.51</v>
      </c>
      <c r="I196" s="17" t="n">
        <f aca="false">F196-G196+H196</f>
        <v>15198.56</v>
      </c>
      <c r="J196" s="17" t="n">
        <f aca="false">ROUND(ROUND(I196*100,0)/10,0)/100</f>
        <v>1519.86</v>
      </c>
      <c r="K196" s="17" t="n">
        <f aca="false">I196+J196</f>
        <v>16718.42</v>
      </c>
      <c r="L196" s="19" t="s">
        <v>433</v>
      </c>
      <c r="M196" s="23" t="n">
        <f aca="false">DATE(YEAR(D196),MONTH(D196),1)</f>
        <v>46054</v>
      </c>
    </row>
    <row r="197" customFormat="false" ht="15" hidden="false" customHeight="false" outlineLevel="0" collapsed="false">
      <c r="A197" s="19" t="s">
        <v>629</v>
      </c>
      <c r="B197" s="19" t="s">
        <v>117</v>
      </c>
      <c r="C197" s="19" t="s">
        <v>118</v>
      </c>
      <c r="D197" s="22" t="n">
        <v>46078</v>
      </c>
      <c r="E197" s="19" t="s">
        <v>432</v>
      </c>
      <c r="F197" s="17" t="n">
        <f aca="false">SUMIFS('Claim lines'!$E$2:$E$1102,'Claim lines'!$A$2:$A$1102,A197)</f>
        <v>3505.9</v>
      </c>
      <c r="G197" s="17" t="n">
        <v>0</v>
      </c>
      <c r="H197" s="17" t="n">
        <v>0</v>
      </c>
      <c r="I197" s="17" t="n">
        <f aca="false">F197-G197+H197</f>
        <v>3505.9</v>
      </c>
      <c r="J197" s="17" t="n">
        <f aca="false">ROUND(ROUND(I197*100,0)/10,0)/100</f>
        <v>350.59</v>
      </c>
      <c r="K197" s="17" t="n">
        <f aca="false">I197+J197</f>
        <v>3856.49</v>
      </c>
      <c r="L197" s="19" t="s">
        <v>433</v>
      </c>
      <c r="M197" s="23" t="n">
        <f aca="false">DATE(YEAR(D197),MONTH(D197),1)</f>
        <v>46054</v>
      </c>
    </row>
    <row r="198" customFormat="false" ht="15" hidden="false" customHeight="false" outlineLevel="0" collapsed="false">
      <c r="A198" s="19" t="s">
        <v>630</v>
      </c>
      <c r="B198" s="19" t="s">
        <v>120</v>
      </c>
      <c r="C198" s="19" t="s">
        <v>121</v>
      </c>
      <c r="D198" s="22" t="n">
        <v>46078</v>
      </c>
      <c r="E198" s="19" t="s">
        <v>432</v>
      </c>
      <c r="F198" s="17" t="n">
        <f aca="false">SUMIFS('Claim lines'!$E$2:$E$1102,'Claim lines'!$A$2:$A$1102,A198)</f>
        <v>39575.25</v>
      </c>
      <c r="G198" s="17" t="n">
        <v>1978.76</v>
      </c>
      <c r="H198" s="17" t="n">
        <v>0</v>
      </c>
      <c r="I198" s="17" t="n">
        <f aca="false">F198-G198+H198</f>
        <v>37596.49</v>
      </c>
      <c r="J198" s="17" t="n">
        <f aca="false">ROUND(ROUND(I198*100,0)/10,0)/100</f>
        <v>3759.65</v>
      </c>
      <c r="K198" s="17" t="n">
        <f aca="false">I198+J198</f>
        <v>41356.14</v>
      </c>
      <c r="L198" s="19" t="s">
        <v>433</v>
      </c>
      <c r="M198" s="23" t="n">
        <f aca="false">DATE(YEAR(D198),MONTH(D198),1)</f>
        <v>46054</v>
      </c>
    </row>
    <row r="199" customFormat="false" ht="15" hidden="false" customHeight="false" outlineLevel="0" collapsed="false">
      <c r="A199" s="19" t="s">
        <v>631</v>
      </c>
      <c r="B199" s="19" t="s">
        <v>124</v>
      </c>
      <c r="C199" s="19" t="s">
        <v>125</v>
      </c>
      <c r="D199" s="22" t="n">
        <v>46078</v>
      </c>
      <c r="E199" s="19" t="s">
        <v>432</v>
      </c>
      <c r="F199" s="17" t="n">
        <f aca="false">SUMIFS('Claim lines'!$E$2:$E$1102,'Claim lines'!$A$2:$A$1102,A199)</f>
        <v>11747.05</v>
      </c>
      <c r="G199" s="17" t="n">
        <v>587.35</v>
      </c>
      <c r="H199" s="17" t="n">
        <v>0</v>
      </c>
      <c r="I199" s="17" t="n">
        <f aca="false">F199-G199+H199</f>
        <v>11159.7</v>
      </c>
      <c r="J199" s="17" t="n">
        <f aca="false">ROUND(ROUND(I199*100,0)/10,0)/100</f>
        <v>1115.97</v>
      </c>
      <c r="K199" s="17" t="n">
        <f aca="false">I199+J199</f>
        <v>12275.67</v>
      </c>
      <c r="L199" s="19" t="s">
        <v>433</v>
      </c>
      <c r="M199" s="23" t="n">
        <f aca="false">DATE(YEAR(D199),MONTH(D199),1)</f>
        <v>46054</v>
      </c>
    </row>
    <row r="200" customFormat="false" ht="15" hidden="false" customHeight="false" outlineLevel="0" collapsed="false">
      <c r="A200" s="19" t="s">
        <v>632</v>
      </c>
      <c r="B200" s="19" t="s">
        <v>127</v>
      </c>
      <c r="C200" s="19" t="s">
        <v>128</v>
      </c>
      <c r="D200" s="22" t="n">
        <v>46078</v>
      </c>
      <c r="E200" s="19" t="s">
        <v>432</v>
      </c>
      <c r="F200" s="17" t="n">
        <f aca="false">SUMIFS('Claim lines'!$E$2:$E$1102,'Claim lines'!$A$2:$A$1102,A200)</f>
        <v>3565.7</v>
      </c>
      <c r="G200" s="17" t="n">
        <v>178.29</v>
      </c>
      <c r="H200" s="17" t="n">
        <v>0</v>
      </c>
      <c r="I200" s="17" t="n">
        <f aca="false">F200-G200+H200</f>
        <v>3387.41</v>
      </c>
      <c r="J200" s="17" t="n">
        <f aca="false">ROUND(ROUND(I200*100,0)/10,0)/100</f>
        <v>338.74</v>
      </c>
      <c r="K200" s="17" t="n">
        <f aca="false">I200+J200</f>
        <v>3726.15</v>
      </c>
      <c r="L200" s="19" t="s">
        <v>433</v>
      </c>
      <c r="M200" s="23" t="n">
        <f aca="false">DATE(YEAR(D200),MONTH(D200),1)</f>
        <v>46054</v>
      </c>
    </row>
    <row r="201" customFormat="false" ht="15" hidden="false" customHeight="false" outlineLevel="0" collapsed="false">
      <c r="A201" s="19" t="s">
        <v>633</v>
      </c>
      <c r="B201" s="19" t="s">
        <v>129</v>
      </c>
      <c r="C201" s="19" t="s">
        <v>130</v>
      </c>
      <c r="D201" s="22" t="n">
        <v>46078</v>
      </c>
      <c r="E201" s="19" t="s">
        <v>483</v>
      </c>
      <c r="F201" s="17" t="n">
        <f aca="false">SUMIFS('Claim lines'!$E$2:$E$1102,'Claim lines'!$A$2:$A$1102,A201)</f>
        <v>57852</v>
      </c>
      <c r="G201" s="17" t="n">
        <v>0</v>
      </c>
      <c r="H201" s="17" t="n">
        <v>0</v>
      </c>
      <c r="I201" s="17" t="n">
        <f aca="false">F201-G201+H201</f>
        <v>57852</v>
      </c>
      <c r="J201" s="17" t="n">
        <f aca="false">ROUND(ROUND(I201*100,0)/10,0)/100</f>
        <v>5785.2</v>
      </c>
      <c r="K201" s="17" t="n">
        <f aca="false">I201+J201</f>
        <v>63637.2</v>
      </c>
      <c r="L201" s="19" t="s">
        <v>433</v>
      </c>
      <c r="M201" s="23" t="n">
        <f aca="false">DATE(YEAR(D201),MONTH(D201),1)</f>
        <v>46054</v>
      </c>
    </row>
    <row r="202" customFormat="false" ht="15" hidden="false" customHeight="false" outlineLevel="0" collapsed="false">
      <c r="A202" s="19" t="s">
        <v>634</v>
      </c>
      <c r="B202" s="19" t="s">
        <v>131</v>
      </c>
      <c r="C202" s="19" t="s">
        <v>132</v>
      </c>
      <c r="D202" s="22" t="n">
        <v>46078</v>
      </c>
      <c r="E202" s="19" t="s">
        <v>432</v>
      </c>
      <c r="F202" s="17" t="n">
        <f aca="false">SUMIFS('Claim lines'!$E$2:$E$1102,'Claim lines'!$A$2:$A$1102,A202)</f>
        <v>2700</v>
      </c>
      <c r="G202" s="17" t="n">
        <v>0</v>
      </c>
      <c r="H202" s="17" t="n">
        <v>0</v>
      </c>
      <c r="I202" s="17" t="n">
        <f aca="false">F202-G202+H202</f>
        <v>2700</v>
      </c>
      <c r="J202" s="17" t="n">
        <f aca="false">ROUND(ROUND(I202*100,0)/10,0)/100</f>
        <v>270</v>
      </c>
      <c r="K202" s="17" t="n">
        <f aca="false">I202+J202</f>
        <v>2970</v>
      </c>
      <c r="L202" s="19" t="s">
        <v>433</v>
      </c>
      <c r="M202" s="23" t="n">
        <f aca="false">DATE(YEAR(D202),MONTH(D202),1)</f>
        <v>46054</v>
      </c>
    </row>
    <row r="203" customFormat="false" ht="15" hidden="false" customHeight="false" outlineLevel="0" collapsed="false">
      <c r="A203" s="19" t="s">
        <v>635</v>
      </c>
      <c r="B203" s="19" t="s">
        <v>134</v>
      </c>
      <c r="C203" s="19" t="s">
        <v>135</v>
      </c>
      <c r="D203" s="22" t="n">
        <v>46078</v>
      </c>
      <c r="E203" s="19" t="s">
        <v>432</v>
      </c>
      <c r="F203" s="17" t="n">
        <f aca="false">SUMIFS('Claim lines'!$E$2:$E$1102,'Claim lines'!$A$2:$A$1102,A203)</f>
        <v>30159</v>
      </c>
      <c r="G203" s="17" t="n">
        <v>1507.95</v>
      </c>
      <c r="H203" s="17" t="n">
        <v>0</v>
      </c>
      <c r="I203" s="17" t="n">
        <f aca="false">F203-G203+H203</f>
        <v>28651.05</v>
      </c>
      <c r="J203" s="17" t="n">
        <f aca="false">ROUND(ROUND(I203*100,0)/10,0)/100</f>
        <v>2865.11</v>
      </c>
      <c r="K203" s="17" t="n">
        <f aca="false">I203+J203</f>
        <v>31516.16</v>
      </c>
      <c r="L203" s="19" t="s">
        <v>433</v>
      </c>
      <c r="M203" s="23" t="n">
        <f aca="false">DATE(YEAR(D203),MONTH(D203),1)</f>
        <v>46054</v>
      </c>
    </row>
    <row r="204" customFormat="false" ht="15" hidden="false" customHeight="false" outlineLevel="0" collapsed="false">
      <c r="A204" s="19" t="s">
        <v>636</v>
      </c>
      <c r="B204" s="19" t="s">
        <v>136</v>
      </c>
      <c r="C204" s="19" t="s">
        <v>137</v>
      </c>
      <c r="D204" s="22" t="n">
        <v>46078</v>
      </c>
      <c r="E204" s="19" t="s">
        <v>483</v>
      </c>
      <c r="F204" s="17" t="n">
        <f aca="false">SUMIFS('Claim lines'!$E$2:$E$1102,'Claim lines'!$A$2:$A$1102,A204)</f>
        <v>14555</v>
      </c>
      <c r="G204" s="17" t="n">
        <v>727.75</v>
      </c>
      <c r="H204" s="17" t="n">
        <v>7425</v>
      </c>
      <c r="I204" s="17" t="n">
        <f aca="false">F204-G204+H204</f>
        <v>21252.25</v>
      </c>
      <c r="J204" s="17" t="n">
        <f aca="false">ROUND(ROUND(I204*100,0)/10,0)/100</f>
        <v>2125.23</v>
      </c>
      <c r="K204" s="17" t="n">
        <f aca="false">I204+J204</f>
        <v>23377.48</v>
      </c>
      <c r="L204" s="19" t="s">
        <v>433</v>
      </c>
      <c r="M204" s="23" t="n">
        <f aca="false">DATE(YEAR(D204),MONTH(D204),1)</f>
        <v>46054</v>
      </c>
    </row>
    <row r="205" customFormat="false" ht="15" hidden="false" customHeight="false" outlineLevel="0" collapsed="false">
      <c r="A205" s="19" t="s">
        <v>637</v>
      </c>
      <c r="B205" s="19" t="s">
        <v>138</v>
      </c>
      <c r="C205" s="19" t="s">
        <v>139</v>
      </c>
      <c r="D205" s="22" t="n">
        <v>46078</v>
      </c>
      <c r="E205" s="19" t="s">
        <v>432</v>
      </c>
      <c r="F205" s="17" t="n">
        <f aca="false">SUMIFS('Claim lines'!$E$2:$E$1102,'Claim lines'!$A$2:$A$1102,A205)</f>
        <v>20582.05</v>
      </c>
      <c r="G205" s="17" t="n">
        <v>1029.1</v>
      </c>
      <c r="H205" s="17" t="n">
        <v>0</v>
      </c>
      <c r="I205" s="17" t="n">
        <f aca="false">F205-G205+H205</f>
        <v>19552.95</v>
      </c>
      <c r="J205" s="17" t="n">
        <f aca="false">ROUND(ROUND(I205*100,0)/10,0)/100</f>
        <v>1955.3</v>
      </c>
      <c r="K205" s="17" t="n">
        <f aca="false">I205+J205</f>
        <v>21508.25</v>
      </c>
      <c r="L205" s="19" t="s">
        <v>433</v>
      </c>
      <c r="M205" s="23" t="n">
        <f aca="false">DATE(YEAR(D205),MONTH(D205),1)</f>
        <v>46054</v>
      </c>
    </row>
    <row r="206" customFormat="false" ht="15" hidden="false" customHeight="false" outlineLevel="0" collapsed="false">
      <c r="A206" s="19" t="s">
        <v>638</v>
      </c>
      <c r="B206" s="19" t="s">
        <v>140</v>
      </c>
      <c r="C206" s="19" t="s">
        <v>141</v>
      </c>
      <c r="D206" s="22" t="n">
        <v>46078</v>
      </c>
      <c r="E206" s="19" t="s">
        <v>432</v>
      </c>
      <c r="F206" s="17" t="n">
        <f aca="false">SUMIFS('Claim lines'!$E$2:$E$1102,'Claim lines'!$A$2:$A$1102,A206)</f>
        <v>11101.95</v>
      </c>
      <c r="G206" s="17" t="n">
        <v>555.1</v>
      </c>
      <c r="H206" s="17" t="n">
        <v>0</v>
      </c>
      <c r="I206" s="17" t="n">
        <f aca="false">F206-G206+H206</f>
        <v>10546.85</v>
      </c>
      <c r="J206" s="17" t="n">
        <f aca="false">ROUND(ROUND(I206*100,0)/10,0)/100</f>
        <v>1054.69</v>
      </c>
      <c r="K206" s="17" t="n">
        <f aca="false">I206+J206</f>
        <v>11601.54</v>
      </c>
      <c r="L206" s="19" t="s">
        <v>433</v>
      </c>
      <c r="M206" s="23" t="n">
        <f aca="false">DATE(YEAR(D206),MONTH(D206),1)</f>
        <v>46054</v>
      </c>
    </row>
    <row r="207" customFormat="false" ht="15" hidden="false" customHeight="false" outlineLevel="0" collapsed="false">
      <c r="A207" s="19" t="s">
        <v>639</v>
      </c>
      <c r="B207" s="19" t="s">
        <v>142</v>
      </c>
      <c r="C207" s="19" t="s">
        <v>143</v>
      </c>
      <c r="D207" s="22" t="n">
        <v>46078</v>
      </c>
      <c r="E207" s="19" t="s">
        <v>432</v>
      </c>
      <c r="F207" s="17" t="n">
        <f aca="false">SUMIFS('Claim lines'!$E$2:$E$1102,'Claim lines'!$A$2:$A$1102,A207)</f>
        <v>32239.25</v>
      </c>
      <c r="G207" s="17" t="n">
        <v>1611.96</v>
      </c>
      <c r="H207" s="17" t="n">
        <v>0</v>
      </c>
      <c r="I207" s="17" t="n">
        <f aca="false">F207-G207+H207</f>
        <v>30627.29</v>
      </c>
      <c r="J207" s="17" t="n">
        <f aca="false">ROUND(ROUND(I207*100,0)/10,0)/100</f>
        <v>3062.73</v>
      </c>
      <c r="K207" s="17" t="n">
        <f aca="false">I207+J207</f>
        <v>33690.02</v>
      </c>
      <c r="L207" s="19" t="s">
        <v>433</v>
      </c>
      <c r="M207" s="23" t="n">
        <f aca="false">DATE(YEAR(D207),MONTH(D207),1)</f>
        <v>46054</v>
      </c>
    </row>
    <row r="208" customFormat="false" ht="15" hidden="false" customHeight="false" outlineLevel="0" collapsed="false">
      <c r="A208" s="19" t="s">
        <v>640</v>
      </c>
      <c r="B208" s="19" t="s">
        <v>144</v>
      </c>
      <c r="C208" s="19" t="s">
        <v>145</v>
      </c>
      <c r="D208" s="22" t="n">
        <v>46078</v>
      </c>
      <c r="E208" s="19" t="s">
        <v>432</v>
      </c>
      <c r="F208" s="17" t="n">
        <f aca="false">SUMIFS('Claim lines'!$E$2:$E$1102,'Claim lines'!$A$2:$A$1102,A208)</f>
        <v>1988.8</v>
      </c>
      <c r="G208" s="17" t="n">
        <v>0</v>
      </c>
      <c r="H208" s="17" t="n">
        <v>0</v>
      </c>
      <c r="I208" s="17" t="n">
        <f aca="false">F208-G208+H208</f>
        <v>1988.8</v>
      </c>
      <c r="J208" s="17" t="n">
        <f aca="false">ROUND(ROUND(I208*100,0)/10,0)/100</f>
        <v>198.88</v>
      </c>
      <c r="K208" s="17" t="n">
        <f aca="false">I208+J208</f>
        <v>2187.68</v>
      </c>
      <c r="L208" s="19" t="s">
        <v>433</v>
      </c>
      <c r="M208" s="23" t="n">
        <f aca="false">DATE(YEAR(D208),MONTH(D208),1)</f>
        <v>46054</v>
      </c>
    </row>
    <row r="209" customFormat="false" ht="15" hidden="false" customHeight="false" outlineLevel="0" collapsed="false">
      <c r="A209" s="19" t="s">
        <v>641</v>
      </c>
      <c r="B209" s="19" t="s">
        <v>147</v>
      </c>
      <c r="C209" s="19" t="s">
        <v>148</v>
      </c>
      <c r="D209" s="22" t="n">
        <v>46078</v>
      </c>
      <c r="E209" s="19" t="s">
        <v>432</v>
      </c>
      <c r="F209" s="17" t="n">
        <f aca="false">SUMIFS('Claim lines'!$E$2:$E$1102,'Claim lines'!$A$2:$A$1102,A209)</f>
        <v>11266.8</v>
      </c>
      <c r="G209" s="17" t="n">
        <v>0</v>
      </c>
      <c r="H209" s="17" t="n">
        <v>0</v>
      </c>
      <c r="I209" s="17" t="n">
        <f aca="false">F209-G209+H209</f>
        <v>11266.8</v>
      </c>
      <c r="J209" s="17" t="n">
        <f aca="false">ROUND(ROUND(I209*100,0)/10,0)/100</f>
        <v>1126.68</v>
      </c>
      <c r="K209" s="17" t="n">
        <f aca="false">I209+J209</f>
        <v>12393.48</v>
      </c>
      <c r="L209" s="19" t="s">
        <v>433</v>
      </c>
      <c r="M209" s="23" t="n">
        <f aca="false">DATE(YEAR(D209),MONTH(D209),1)</f>
        <v>46054</v>
      </c>
    </row>
    <row r="210" customFormat="false" ht="15" hidden="false" customHeight="false" outlineLevel="0" collapsed="false">
      <c r="A210" s="19" t="s">
        <v>642</v>
      </c>
      <c r="B210" s="19" t="s">
        <v>149</v>
      </c>
      <c r="C210" s="19" t="s">
        <v>150</v>
      </c>
      <c r="D210" s="22" t="n">
        <v>46078</v>
      </c>
      <c r="E210" s="19" t="s">
        <v>432</v>
      </c>
      <c r="F210" s="17" t="n">
        <f aca="false">SUMIFS('Claim lines'!$E$2:$E$1102,'Claim lines'!$A$2:$A$1102,A210)</f>
        <v>45724</v>
      </c>
      <c r="G210" s="17" t="n">
        <v>0</v>
      </c>
      <c r="H210" s="17" t="n">
        <v>0</v>
      </c>
      <c r="I210" s="17" t="n">
        <f aca="false">F210-G210+H210</f>
        <v>45724</v>
      </c>
      <c r="J210" s="17" t="n">
        <f aca="false">ROUND(ROUND(I210*100,0)/10,0)/100</f>
        <v>4572.4</v>
      </c>
      <c r="K210" s="17" t="n">
        <f aca="false">I210+J210</f>
        <v>50296.4</v>
      </c>
      <c r="L210" s="19" t="s">
        <v>433</v>
      </c>
      <c r="M210" s="23" t="n">
        <f aca="false">DATE(YEAR(D210),MONTH(D210),1)</f>
        <v>46054</v>
      </c>
    </row>
    <row r="211" customFormat="false" ht="15" hidden="false" customHeight="false" outlineLevel="0" collapsed="false">
      <c r="A211" s="19" t="s">
        <v>643</v>
      </c>
      <c r="B211" s="19" t="s">
        <v>152</v>
      </c>
      <c r="C211" s="19" t="s">
        <v>153</v>
      </c>
      <c r="D211" s="22" t="n">
        <v>46078</v>
      </c>
      <c r="E211" s="19" t="s">
        <v>432</v>
      </c>
      <c r="F211" s="17" t="n">
        <f aca="false">SUMIFS('Claim lines'!$E$2:$E$1102,'Claim lines'!$A$2:$A$1102,A211)</f>
        <v>4828.85</v>
      </c>
      <c r="G211" s="17" t="n">
        <v>0</v>
      </c>
      <c r="H211" s="17" t="n">
        <v>0</v>
      </c>
      <c r="I211" s="17" t="n">
        <f aca="false">F211-G211+H211</f>
        <v>4828.85</v>
      </c>
      <c r="J211" s="17" t="n">
        <f aca="false">ROUND(ROUND(I211*100,0)/10,0)/100</f>
        <v>482.89</v>
      </c>
      <c r="K211" s="17" t="n">
        <f aca="false">I211+J211</f>
        <v>5311.74</v>
      </c>
      <c r="L211" s="19" t="s">
        <v>433</v>
      </c>
      <c r="M211" s="23" t="n">
        <f aca="false">DATE(YEAR(D211),MONTH(D211),1)</f>
        <v>46054</v>
      </c>
    </row>
    <row r="212" customFormat="false" ht="15" hidden="false" customHeight="false" outlineLevel="0" collapsed="false">
      <c r="A212" s="19" t="s">
        <v>644</v>
      </c>
      <c r="B212" s="19" t="s">
        <v>154</v>
      </c>
      <c r="C212" s="19" t="s">
        <v>155</v>
      </c>
      <c r="D212" s="22" t="n">
        <v>46078</v>
      </c>
      <c r="E212" s="19" t="s">
        <v>432</v>
      </c>
      <c r="F212" s="17" t="n">
        <f aca="false">SUMIFS('Claim lines'!$E$2:$E$1102,'Claim lines'!$A$2:$A$1102,A212)</f>
        <v>7819.9</v>
      </c>
      <c r="G212" s="17" t="n">
        <v>0</v>
      </c>
      <c r="H212" s="17" t="n">
        <v>0</v>
      </c>
      <c r="I212" s="17" t="n">
        <f aca="false">F212-G212+H212</f>
        <v>7819.9</v>
      </c>
      <c r="J212" s="17" t="n">
        <f aca="false">ROUND(ROUND(I212*100,0)/10,0)/100</f>
        <v>781.99</v>
      </c>
      <c r="K212" s="17" t="n">
        <f aca="false">I212+J212</f>
        <v>8601.89</v>
      </c>
      <c r="L212" s="19" t="s">
        <v>433</v>
      </c>
      <c r="M212" s="23" t="n">
        <f aca="false">DATE(YEAR(D212),MONTH(D212),1)</f>
        <v>46054</v>
      </c>
    </row>
    <row r="213" customFormat="false" ht="15" hidden="false" customHeight="false" outlineLevel="0" collapsed="false">
      <c r="A213" s="19" t="s">
        <v>645</v>
      </c>
      <c r="B213" s="19" t="s">
        <v>156</v>
      </c>
      <c r="C213" s="19" t="s">
        <v>157</v>
      </c>
      <c r="D213" s="22" t="n">
        <v>46078</v>
      </c>
      <c r="E213" s="19" t="s">
        <v>432</v>
      </c>
      <c r="F213" s="17" t="n">
        <f aca="false">SUMIFS('Claim lines'!$E$2:$E$1102,'Claim lines'!$A$2:$A$1102,A213)</f>
        <v>43283.3</v>
      </c>
      <c r="G213" s="17" t="n">
        <v>0</v>
      </c>
      <c r="H213" s="17" t="n">
        <v>0</v>
      </c>
      <c r="I213" s="17" t="n">
        <f aca="false">F213-G213+H213</f>
        <v>43283.3</v>
      </c>
      <c r="J213" s="17" t="n">
        <f aca="false">ROUND(ROUND(I213*100,0)/10,0)/100</f>
        <v>4328.33</v>
      </c>
      <c r="K213" s="17" t="n">
        <f aca="false">I213+J213</f>
        <v>47611.63</v>
      </c>
      <c r="L213" s="19" t="s">
        <v>433</v>
      </c>
      <c r="M213" s="23" t="n">
        <f aca="false">DATE(YEAR(D213),MONTH(D213),1)</f>
        <v>46054</v>
      </c>
    </row>
    <row r="214" customFormat="false" ht="15" hidden="false" customHeight="false" outlineLevel="0" collapsed="false">
      <c r="A214" s="19" t="s">
        <v>646</v>
      </c>
      <c r="B214" s="19" t="s">
        <v>159</v>
      </c>
      <c r="C214" s="19" t="s">
        <v>160</v>
      </c>
      <c r="D214" s="22" t="n">
        <v>46078</v>
      </c>
      <c r="E214" s="19" t="s">
        <v>432</v>
      </c>
      <c r="F214" s="17" t="n">
        <f aca="false">SUMIFS('Claim lines'!$E$2:$E$1102,'Claim lines'!$A$2:$A$1102,A214)</f>
        <v>9894</v>
      </c>
      <c r="G214" s="17" t="n">
        <v>494.7</v>
      </c>
      <c r="H214" s="17" t="n">
        <v>0</v>
      </c>
      <c r="I214" s="17" t="n">
        <f aca="false">F214-G214+H214</f>
        <v>9399.3</v>
      </c>
      <c r="J214" s="17" t="n">
        <f aca="false">ROUND(ROUND(I214*100,0)/10,0)/100</f>
        <v>939.93</v>
      </c>
      <c r="K214" s="17" t="n">
        <f aca="false">I214+J214</f>
        <v>10339.23</v>
      </c>
      <c r="L214" s="19" t="s">
        <v>433</v>
      </c>
      <c r="M214" s="23" t="n">
        <f aca="false">DATE(YEAR(D214),MONTH(D214),1)</f>
        <v>46054</v>
      </c>
    </row>
    <row r="215" customFormat="false" ht="15" hidden="false" customHeight="false" outlineLevel="0" collapsed="false">
      <c r="A215" s="19" t="s">
        <v>647</v>
      </c>
      <c r="B215" s="19" t="s">
        <v>161</v>
      </c>
      <c r="C215" s="19" t="s">
        <v>162</v>
      </c>
      <c r="D215" s="22" t="n">
        <v>46078</v>
      </c>
      <c r="E215" s="19" t="s">
        <v>432</v>
      </c>
      <c r="F215" s="17" t="n">
        <f aca="false">SUMIFS('Claim lines'!$E$2:$E$1102,'Claim lines'!$A$2:$A$1102,A215)</f>
        <v>7006.65</v>
      </c>
      <c r="G215" s="17" t="n">
        <v>0</v>
      </c>
      <c r="H215" s="17" t="n">
        <v>0</v>
      </c>
      <c r="I215" s="17" t="n">
        <f aca="false">F215-G215+H215</f>
        <v>7006.65</v>
      </c>
      <c r="J215" s="17" t="n">
        <f aca="false">ROUND(ROUND(I215*100,0)/10,0)/100</f>
        <v>700.67</v>
      </c>
      <c r="K215" s="17" t="n">
        <f aca="false">I215+J215</f>
        <v>7707.32</v>
      </c>
      <c r="L215" s="19" t="s">
        <v>433</v>
      </c>
      <c r="M215" s="23" t="n">
        <f aca="false">DATE(YEAR(D215),MONTH(D215),1)</f>
        <v>46054</v>
      </c>
    </row>
    <row r="216" customFormat="false" ht="15" hidden="false" customHeight="false" outlineLevel="0" collapsed="false">
      <c r="A216" s="19" t="s">
        <v>648</v>
      </c>
      <c r="B216" s="19" t="s">
        <v>163</v>
      </c>
      <c r="C216" s="19" t="s">
        <v>164</v>
      </c>
      <c r="D216" s="22" t="n">
        <v>46078</v>
      </c>
      <c r="E216" s="19" t="s">
        <v>432</v>
      </c>
      <c r="F216" s="17" t="n">
        <f aca="false">SUMIFS('Claim lines'!$E$2:$E$1102,'Claim lines'!$A$2:$A$1102,A216)</f>
        <v>37471.5</v>
      </c>
      <c r="G216" s="17" t="n">
        <v>0</v>
      </c>
      <c r="H216" s="17" t="n">
        <v>0</v>
      </c>
      <c r="I216" s="17" t="n">
        <f aca="false">F216-G216+H216</f>
        <v>37471.5</v>
      </c>
      <c r="J216" s="17" t="n">
        <f aca="false">ROUND(ROUND(I216*100,0)/10,0)/100</f>
        <v>3747.15</v>
      </c>
      <c r="K216" s="17" t="n">
        <f aca="false">I216+J216</f>
        <v>41218.65</v>
      </c>
      <c r="L216" s="19" t="s">
        <v>433</v>
      </c>
      <c r="M216" s="23" t="n">
        <f aca="false">DATE(YEAR(D216),MONTH(D216),1)</f>
        <v>46054</v>
      </c>
    </row>
    <row r="217" customFormat="false" ht="15" hidden="false" customHeight="false" outlineLevel="0" collapsed="false">
      <c r="A217" s="19" t="s">
        <v>649</v>
      </c>
      <c r="B217" s="19" t="s">
        <v>165</v>
      </c>
      <c r="C217" s="19" t="s">
        <v>166</v>
      </c>
      <c r="D217" s="22" t="n">
        <v>46078</v>
      </c>
      <c r="E217" s="19" t="s">
        <v>432</v>
      </c>
      <c r="F217" s="17" t="n">
        <f aca="false">SUMIFS('Claim lines'!$E$2:$E$1102,'Claim lines'!$A$2:$A$1102,A217)</f>
        <v>9260.8</v>
      </c>
      <c r="G217" s="17" t="n">
        <v>0</v>
      </c>
      <c r="H217" s="17" t="n">
        <v>0</v>
      </c>
      <c r="I217" s="17" t="n">
        <f aca="false">F217-G217+H217</f>
        <v>9260.8</v>
      </c>
      <c r="J217" s="17" t="n">
        <f aca="false">ROUND(ROUND(I217*100,0)/10,0)/100</f>
        <v>926.08</v>
      </c>
      <c r="K217" s="17" t="n">
        <f aca="false">I217+J217</f>
        <v>10186.88</v>
      </c>
      <c r="L217" s="19" t="s">
        <v>433</v>
      </c>
      <c r="M217" s="23" t="n">
        <f aca="false">DATE(YEAR(D217),MONTH(D217),1)</f>
        <v>46054</v>
      </c>
    </row>
    <row r="218" customFormat="false" ht="15" hidden="false" customHeight="false" outlineLevel="0" collapsed="false">
      <c r="A218" s="19" t="s">
        <v>650</v>
      </c>
      <c r="B218" s="19" t="s">
        <v>167</v>
      </c>
      <c r="C218" s="19" t="s">
        <v>168</v>
      </c>
      <c r="D218" s="22" t="n">
        <v>46078</v>
      </c>
      <c r="E218" s="19" t="s">
        <v>432</v>
      </c>
      <c r="F218" s="17" t="n">
        <f aca="false">SUMIFS('Claim lines'!$E$2:$E$1102,'Claim lines'!$A$2:$A$1102,A218)</f>
        <v>15860.65</v>
      </c>
      <c r="G218" s="17" t="n">
        <v>0</v>
      </c>
      <c r="H218" s="17" t="n">
        <v>0</v>
      </c>
      <c r="I218" s="17" t="n">
        <f aca="false">F218-G218+H218</f>
        <v>15860.65</v>
      </c>
      <c r="J218" s="17" t="n">
        <f aca="false">ROUND(ROUND(I218*100,0)/10,0)/100</f>
        <v>1586.07</v>
      </c>
      <c r="K218" s="17" t="n">
        <f aca="false">I218+J218</f>
        <v>17446.72</v>
      </c>
      <c r="L218" s="19" t="s">
        <v>433</v>
      </c>
      <c r="M218" s="23" t="n">
        <f aca="false">DATE(YEAR(D218),MONTH(D218),1)</f>
        <v>46054</v>
      </c>
    </row>
    <row r="219" customFormat="false" ht="15" hidden="false" customHeight="false" outlineLevel="0" collapsed="false">
      <c r="A219" s="19" t="s">
        <v>651</v>
      </c>
      <c r="B219" s="19" t="s">
        <v>169</v>
      </c>
      <c r="C219" s="19" t="s">
        <v>170</v>
      </c>
      <c r="D219" s="22" t="n">
        <v>46078</v>
      </c>
      <c r="E219" s="19" t="s">
        <v>432</v>
      </c>
      <c r="F219" s="17" t="n">
        <f aca="false">SUMIFS('Claim lines'!$E$2:$E$1102,'Claim lines'!$A$2:$A$1102,A219)</f>
        <v>52701.35</v>
      </c>
      <c r="G219" s="17" t="n">
        <v>0</v>
      </c>
      <c r="H219" s="17" t="n">
        <v>0</v>
      </c>
      <c r="I219" s="17" t="n">
        <f aca="false">F219-G219+H219</f>
        <v>52701.35</v>
      </c>
      <c r="J219" s="17" t="n">
        <f aca="false">ROUND(ROUND(I219*100,0)/10,0)/100</f>
        <v>5270.14</v>
      </c>
      <c r="K219" s="17" t="n">
        <f aca="false">I219+J219</f>
        <v>57971.49</v>
      </c>
      <c r="L219" s="19" t="s">
        <v>433</v>
      </c>
      <c r="M219" s="23" t="n">
        <f aca="false">DATE(YEAR(D219),MONTH(D219),1)</f>
        <v>46054</v>
      </c>
    </row>
    <row r="220" customFormat="false" ht="15" hidden="false" customHeight="false" outlineLevel="0" collapsed="false">
      <c r="A220" s="19" t="s">
        <v>652</v>
      </c>
      <c r="B220" s="19" t="s">
        <v>171</v>
      </c>
      <c r="C220" s="19" t="s">
        <v>172</v>
      </c>
      <c r="D220" s="22" t="n">
        <v>46078</v>
      </c>
      <c r="E220" s="19" t="s">
        <v>432</v>
      </c>
      <c r="F220" s="17" t="n">
        <f aca="false">SUMIFS('Claim lines'!$E$2:$E$1102,'Claim lines'!$A$2:$A$1102,A220)</f>
        <v>4397.25</v>
      </c>
      <c r="G220" s="17" t="n">
        <v>0</v>
      </c>
      <c r="H220" s="17" t="n">
        <v>0</v>
      </c>
      <c r="I220" s="17" t="n">
        <f aca="false">F220-G220+H220</f>
        <v>4397.25</v>
      </c>
      <c r="J220" s="17" t="n">
        <f aca="false">ROUND(ROUND(I220*100,0)/10,0)/100</f>
        <v>439.73</v>
      </c>
      <c r="K220" s="17" t="n">
        <f aca="false">I220+J220</f>
        <v>4836.98</v>
      </c>
      <c r="L220" s="19" t="s">
        <v>433</v>
      </c>
      <c r="M220" s="23" t="n">
        <f aca="false">DATE(YEAR(D220),MONTH(D220),1)</f>
        <v>46054</v>
      </c>
    </row>
    <row r="221" customFormat="false" ht="15" hidden="false" customHeight="false" outlineLevel="0" collapsed="false">
      <c r="A221" s="19" t="s">
        <v>653</v>
      </c>
      <c r="B221" s="19" t="s">
        <v>174</v>
      </c>
      <c r="C221" s="19" t="s">
        <v>175</v>
      </c>
      <c r="D221" s="22" t="n">
        <v>46078</v>
      </c>
      <c r="E221" s="19" t="s">
        <v>432</v>
      </c>
      <c r="F221" s="17" t="n">
        <f aca="false">SUMIFS('Claim lines'!$E$2:$E$1102,'Claim lines'!$A$2:$A$1102,A221)</f>
        <v>10525</v>
      </c>
      <c r="G221" s="17" t="n">
        <v>526.25</v>
      </c>
      <c r="H221" s="17" t="n">
        <v>0</v>
      </c>
      <c r="I221" s="17" t="n">
        <f aca="false">F221-G221+H221</f>
        <v>9998.75</v>
      </c>
      <c r="J221" s="17" t="n">
        <f aca="false">ROUND(ROUND(I221*100,0)/10,0)/100</f>
        <v>999.88</v>
      </c>
      <c r="K221" s="17" t="n">
        <f aca="false">I221+J221</f>
        <v>10998.63</v>
      </c>
      <c r="L221" s="19" t="s">
        <v>433</v>
      </c>
      <c r="M221" s="23" t="n">
        <f aca="false">DATE(YEAR(D221),MONTH(D221),1)</f>
        <v>46054</v>
      </c>
    </row>
    <row r="222" customFormat="false" ht="15" hidden="false" customHeight="false" outlineLevel="0" collapsed="false">
      <c r="A222" s="19" t="s">
        <v>654</v>
      </c>
      <c r="B222" s="19" t="s">
        <v>176</v>
      </c>
      <c r="C222" s="19" t="s">
        <v>177</v>
      </c>
      <c r="D222" s="22" t="n">
        <v>46078</v>
      </c>
      <c r="E222" s="19" t="s">
        <v>432</v>
      </c>
      <c r="F222" s="17" t="n">
        <f aca="false">SUMIFS('Claim lines'!$E$2:$E$1102,'Claim lines'!$A$2:$A$1102,A222)</f>
        <v>8600</v>
      </c>
      <c r="G222" s="17" t="n">
        <v>0</v>
      </c>
      <c r="H222" s="17" t="n">
        <v>0</v>
      </c>
      <c r="I222" s="17" t="n">
        <f aca="false">F222-G222+H222</f>
        <v>8600</v>
      </c>
      <c r="J222" s="17" t="n">
        <f aca="false">ROUND(ROUND(I222*100,0)/10,0)/100</f>
        <v>860</v>
      </c>
      <c r="K222" s="17" t="n">
        <f aca="false">I222+J222</f>
        <v>9460</v>
      </c>
      <c r="L222" s="19" t="s">
        <v>433</v>
      </c>
      <c r="M222" s="23" t="n">
        <f aca="false">DATE(YEAR(D222),MONTH(D222),1)</f>
        <v>46054</v>
      </c>
    </row>
    <row r="223" customFormat="false" ht="15" hidden="false" customHeight="false" outlineLevel="0" collapsed="false">
      <c r="A223" s="19" t="s">
        <v>655</v>
      </c>
      <c r="B223" s="19" t="s">
        <v>180</v>
      </c>
      <c r="C223" s="19" t="s">
        <v>181</v>
      </c>
      <c r="D223" s="22" t="n">
        <v>46078</v>
      </c>
      <c r="E223" s="19" t="s">
        <v>432</v>
      </c>
      <c r="F223" s="17" t="n">
        <f aca="false">SUMIFS('Claim lines'!$E$2:$E$1102,'Claim lines'!$A$2:$A$1102,A223)</f>
        <v>946.35</v>
      </c>
      <c r="G223" s="17" t="n">
        <v>0</v>
      </c>
      <c r="H223" s="17" t="n">
        <v>0</v>
      </c>
      <c r="I223" s="17" t="n">
        <f aca="false">F223-G223+H223</f>
        <v>946.35</v>
      </c>
      <c r="J223" s="17" t="n">
        <f aca="false">ROUND(ROUND(I223*100,0)/10,0)/100</f>
        <v>94.64</v>
      </c>
      <c r="K223" s="17" t="n">
        <f aca="false">I223+J223</f>
        <v>1040.99</v>
      </c>
      <c r="L223" s="19" t="s">
        <v>433</v>
      </c>
      <c r="M223" s="23" t="n">
        <f aca="false">DATE(YEAR(D223),MONTH(D223),1)</f>
        <v>46054</v>
      </c>
    </row>
    <row r="224" customFormat="false" ht="15" hidden="false" customHeight="false" outlineLevel="0" collapsed="false">
      <c r="A224" s="19" t="s">
        <v>656</v>
      </c>
      <c r="B224" s="19" t="s">
        <v>87</v>
      </c>
      <c r="C224" s="19" t="s">
        <v>88</v>
      </c>
      <c r="D224" s="22" t="n">
        <v>46091</v>
      </c>
      <c r="E224" s="19" t="s">
        <v>432</v>
      </c>
      <c r="F224" s="17" t="n">
        <f aca="false">SUMIFS('Claim lines'!$E$2:$E$1102,'Claim lines'!$A$2:$A$1102,A224)</f>
        <v>1581.75</v>
      </c>
      <c r="G224" s="17" t="n">
        <v>79.09</v>
      </c>
      <c r="H224" s="17" t="n">
        <v>0</v>
      </c>
      <c r="I224" s="17" t="n">
        <f aca="false">F224-G224+H224</f>
        <v>1502.66</v>
      </c>
      <c r="J224" s="17" t="n">
        <f aca="false">ROUND(ROUND(I224*100,0)/10,0)/100</f>
        <v>150.27</v>
      </c>
      <c r="K224" s="17" t="n">
        <f aca="false">I224+J224</f>
        <v>1652.93</v>
      </c>
      <c r="L224" s="19" t="s">
        <v>433</v>
      </c>
      <c r="M224" s="23" t="n">
        <f aca="false">DATE(YEAR(D224),MONTH(D224),1)</f>
        <v>46082</v>
      </c>
    </row>
    <row r="225" customFormat="false" ht="15" hidden="false" customHeight="false" outlineLevel="0" collapsed="false">
      <c r="A225" s="19" t="s">
        <v>657</v>
      </c>
      <c r="B225" s="19" t="s">
        <v>92</v>
      </c>
      <c r="C225" s="19" t="s">
        <v>93</v>
      </c>
      <c r="D225" s="22" t="n">
        <v>46091</v>
      </c>
      <c r="E225" s="19" t="s">
        <v>432</v>
      </c>
      <c r="F225" s="17" t="n">
        <f aca="false">SUMIFS('Claim lines'!$E$2:$E$1102,'Claim lines'!$A$2:$A$1102,A225)</f>
        <v>1543.4</v>
      </c>
      <c r="G225" s="17" t="n">
        <v>77.17</v>
      </c>
      <c r="H225" s="17" t="n">
        <v>0</v>
      </c>
      <c r="I225" s="17" t="n">
        <f aca="false">F225-G225+H225</f>
        <v>1466.23</v>
      </c>
      <c r="J225" s="17" t="n">
        <f aca="false">ROUND(ROUND(I225*100,0)/10,0)/100</f>
        <v>146.62</v>
      </c>
      <c r="K225" s="17" t="n">
        <f aca="false">I225+J225</f>
        <v>1612.85</v>
      </c>
      <c r="L225" s="19" t="s">
        <v>433</v>
      </c>
      <c r="M225" s="23" t="n">
        <f aca="false">DATE(YEAR(D225),MONTH(D225),1)</f>
        <v>46082</v>
      </c>
    </row>
    <row r="226" customFormat="false" ht="15" hidden="false" customHeight="false" outlineLevel="0" collapsed="false">
      <c r="A226" s="19" t="s">
        <v>658</v>
      </c>
      <c r="B226" s="19" t="s">
        <v>94</v>
      </c>
      <c r="C226" s="19" t="s">
        <v>95</v>
      </c>
      <c r="D226" s="22" t="n">
        <v>46091</v>
      </c>
      <c r="E226" s="19" t="s">
        <v>432</v>
      </c>
      <c r="F226" s="17" t="n">
        <f aca="false">SUMIFS('Claim lines'!$E$2:$E$1102,'Claim lines'!$A$2:$A$1102,A226)</f>
        <v>4100</v>
      </c>
      <c r="G226" s="17" t="n">
        <v>0</v>
      </c>
      <c r="H226" s="17" t="n">
        <v>0</v>
      </c>
      <c r="I226" s="17" t="n">
        <f aca="false">F226-G226+H226</f>
        <v>4100</v>
      </c>
      <c r="J226" s="17" t="n">
        <f aca="false">ROUND(ROUND(I226*100,0)/10,0)/100</f>
        <v>410</v>
      </c>
      <c r="K226" s="17" t="n">
        <f aca="false">I226+J226</f>
        <v>4510</v>
      </c>
      <c r="L226" s="19" t="s">
        <v>433</v>
      </c>
      <c r="M226" s="23" t="n">
        <f aca="false">DATE(YEAR(D226),MONTH(D226),1)</f>
        <v>46082</v>
      </c>
    </row>
    <row r="227" customFormat="false" ht="15" hidden="false" customHeight="false" outlineLevel="0" collapsed="false">
      <c r="A227" s="19" t="s">
        <v>659</v>
      </c>
      <c r="B227" s="19" t="s">
        <v>110</v>
      </c>
      <c r="C227" s="19" t="s">
        <v>111</v>
      </c>
      <c r="D227" s="22" t="n">
        <v>46091</v>
      </c>
      <c r="E227" s="19" t="s">
        <v>432</v>
      </c>
      <c r="F227" s="17" t="n">
        <f aca="false">SUMIFS('Claim lines'!$E$2:$E$1102,'Claim lines'!$A$2:$A$1102,A227)</f>
        <v>7750</v>
      </c>
      <c r="G227" s="17" t="n">
        <v>0</v>
      </c>
      <c r="H227" s="17" t="n">
        <v>0</v>
      </c>
      <c r="I227" s="17" t="n">
        <f aca="false">F227-G227+H227</f>
        <v>7750</v>
      </c>
      <c r="J227" s="17" t="n">
        <f aca="false">ROUND(ROUND(I227*100,0)/10,0)/100</f>
        <v>775</v>
      </c>
      <c r="K227" s="17" t="n">
        <f aca="false">I227+J227</f>
        <v>8525</v>
      </c>
      <c r="L227" s="19" t="s">
        <v>433</v>
      </c>
      <c r="M227" s="23" t="n">
        <f aca="false">DATE(YEAR(D227),MONTH(D227),1)</f>
        <v>46082</v>
      </c>
    </row>
    <row r="228" customFormat="false" ht="15" hidden="false" customHeight="false" outlineLevel="0" collapsed="false">
      <c r="A228" s="19" t="s">
        <v>660</v>
      </c>
      <c r="B228" s="19" t="s">
        <v>113</v>
      </c>
      <c r="C228" s="19" t="s">
        <v>114</v>
      </c>
      <c r="D228" s="22" t="n">
        <v>46091</v>
      </c>
      <c r="E228" s="19" t="s">
        <v>432</v>
      </c>
      <c r="F228" s="17" t="n">
        <f aca="false">SUMIFS('Claim lines'!$E$2:$E$1102,'Claim lines'!$A$2:$A$1102,A228)</f>
        <v>17672.25</v>
      </c>
      <c r="G228" s="17" t="n">
        <v>0</v>
      </c>
      <c r="H228" s="17" t="n">
        <v>0</v>
      </c>
      <c r="I228" s="17" t="n">
        <f aca="false">F228-G228+H228</f>
        <v>17672.25</v>
      </c>
      <c r="J228" s="17" t="n">
        <f aca="false">ROUND(ROUND(I228*100,0)/10,0)/100</f>
        <v>1767.23</v>
      </c>
      <c r="K228" s="17" t="n">
        <f aca="false">I228+J228</f>
        <v>19439.48</v>
      </c>
      <c r="L228" s="19" t="s">
        <v>433</v>
      </c>
      <c r="M228" s="23" t="n">
        <f aca="false">DATE(YEAR(D228),MONTH(D228),1)</f>
        <v>46082</v>
      </c>
    </row>
    <row r="229" customFormat="false" ht="15" hidden="false" customHeight="false" outlineLevel="0" collapsed="false">
      <c r="A229" s="19" t="s">
        <v>661</v>
      </c>
      <c r="B229" s="19" t="s">
        <v>124</v>
      </c>
      <c r="C229" s="19" t="s">
        <v>125</v>
      </c>
      <c r="D229" s="22" t="n">
        <v>46091</v>
      </c>
      <c r="E229" s="19" t="s">
        <v>432</v>
      </c>
      <c r="F229" s="17" t="n">
        <f aca="false">SUMIFS('Claim lines'!$E$2:$E$1102,'Claim lines'!$A$2:$A$1102,A229)</f>
        <v>5786.5</v>
      </c>
      <c r="G229" s="17" t="n">
        <v>289.33</v>
      </c>
      <c r="H229" s="17" t="n">
        <v>0</v>
      </c>
      <c r="I229" s="17" t="n">
        <f aca="false">F229-G229+H229</f>
        <v>5497.17</v>
      </c>
      <c r="J229" s="17" t="n">
        <f aca="false">ROUND(ROUND(I229*100,0)/10,0)/100</f>
        <v>549.72</v>
      </c>
      <c r="K229" s="17" t="n">
        <f aca="false">I229+J229</f>
        <v>6046.89</v>
      </c>
      <c r="L229" s="19" t="s">
        <v>433</v>
      </c>
      <c r="M229" s="23" t="n">
        <f aca="false">DATE(YEAR(D229),MONTH(D229),1)</f>
        <v>46082</v>
      </c>
    </row>
    <row r="230" customFormat="false" ht="15" hidden="false" customHeight="false" outlineLevel="0" collapsed="false">
      <c r="A230" s="19" t="s">
        <v>662</v>
      </c>
      <c r="B230" s="19" t="s">
        <v>131</v>
      </c>
      <c r="C230" s="19" t="s">
        <v>132</v>
      </c>
      <c r="D230" s="22" t="n">
        <v>46091</v>
      </c>
      <c r="E230" s="19" t="s">
        <v>432</v>
      </c>
      <c r="F230" s="17" t="n">
        <f aca="false">SUMIFS('Claim lines'!$E$2:$E$1102,'Claim lines'!$A$2:$A$1102,A230)</f>
        <v>2106.25</v>
      </c>
      <c r="G230" s="17" t="n">
        <v>0</v>
      </c>
      <c r="H230" s="17" t="n">
        <v>0</v>
      </c>
      <c r="I230" s="17" t="n">
        <f aca="false">F230-G230+H230</f>
        <v>2106.25</v>
      </c>
      <c r="J230" s="17" t="n">
        <f aca="false">ROUND(ROUND(I230*100,0)/10,0)/100</f>
        <v>210.63</v>
      </c>
      <c r="K230" s="17" t="n">
        <f aca="false">I230+J230</f>
        <v>2316.88</v>
      </c>
      <c r="L230" s="19" t="s">
        <v>433</v>
      </c>
      <c r="M230" s="23" t="n">
        <f aca="false">DATE(YEAR(D230),MONTH(D230),1)</f>
        <v>46082</v>
      </c>
    </row>
    <row r="231" customFormat="false" ht="15" hidden="false" customHeight="false" outlineLevel="0" collapsed="false">
      <c r="A231" s="19" t="s">
        <v>663</v>
      </c>
      <c r="B231" s="19" t="s">
        <v>134</v>
      </c>
      <c r="C231" s="19" t="s">
        <v>135</v>
      </c>
      <c r="D231" s="22" t="n">
        <v>46091</v>
      </c>
      <c r="E231" s="19" t="s">
        <v>432</v>
      </c>
      <c r="F231" s="17" t="n">
        <f aca="false">SUMIFS('Claim lines'!$E$2:$E$1102,'Claim lines'!$A$2:$A$1102,A231)</f>
        <v>30159</v>
      </c>
      <c r="G231" s="17" t="n">
        <v>1507.95</v>
      </c>
      <c r="H231" s="17" t="n">
        <v>0</v>
      </c>
      <c r="I231" s="17" t="n">
        <f aca="false">F231-G231+H231</f>
        <v>28651.05</v>
      </c>
      <c r="J231" s="17" t="n">
        <f aca="false">ROUND(ROUND(I231*100,0)/10,0)/100</f>
        <v>2865.11</v>
      </c>
      <c r="K231" s="17" t="n">
        <f aca="false">I231+J231</f>
        <v>31516.16</v>
      </c>
      <c r="L231" s="19" t="s">
        <v>433</v>
      </c>
      <c r="M231" s="23" t="n">
        <f aca="false">DATE(YEAR(D231),MONTH(D231),1)</f>
        <v>46082</v>
      </c>
    </row>
    <row r="232" customFormat="false" ht="15" hidden="false" customHeight="false" outlineLevel="0" collapsed="false">
      <c r="A232" s="19" t="s">
        <v>664</v>
      </c>
      <c r="B232" s="19" t="s">
        <v>138</v>
      </c>
      <c r="C232" s="19" t="s">
        <v>139</v>
      </c>
      <c r="D232" s="22" t="n">
        <v>46091</v>
      </c>
      <c r="E232" s="19" t="s">
        <v>432</v>
      </c>
      <c r="F232" s="17" t="n">
        <f aca="false">SUMIFS('Claim lines'!$E$2:$E$1102,'Claim lines'!$A$2:$A$1102,A232)</f>
        <v>8474.7</v>
      </c>
      <c r="G232" s="17" t="n">
        <v>423.74</v>
      </c>
      <c r="H232" s="17" t="n">
        <v>0</v>
      </c>
      <c r="I232" s="17" t="n">
        <f aca="false">F232-G232+H232</f>
        <v>8050.96</v>
      </c>
      <c r="J232" s="17" t="n">
        <f aca="false">ROUND(ROUND(I232*100,0)/10,0)/100</f>
        <v>805.1</v>
      </c>
      <c r="K232" s="17" t="n">
        <f aca="false">I232+J232</f>
        <v>8856.06</v>
      </c>
      <c r="L232" s="19" t="s">
        <v>433</v>
      </c>
      <c r="M232" s="23" t="n">
        <f aca="false">DATE(YEAR(D232),MONTH(D232),1)</f>
        <v>46082</v>
      </c>
    </row>
    <row r="233" customFormat="false" ht="15" hidden="false" customHeight="false" outlineLevel="0" collapsed="false">
      <c r="A233" s="19" t="s">
        <v>665</v>
      </c>
      <c r="B233" s="19" t="s">
        <v>142</v>
      </c>
      <c r="C233" s="19" t="s">
        <v>143</v>
      </c>
      <c r="D233" s="22" t="n">
        <v>46091</v>
      </c>
      <c r="E233" s="19" t="s">
        <v>432</v>
      </c>
      <c r="F233" s="17" t="n">
        <f aca="false">SUMIFS('Claim lines'!$E$2:$E$1102,'Claim lines'!$A$2:$A$1102,A233)</f>
        <v>18282.6</v>
      </c>
      <c r="G233" s="17" t="n">
        <v>914.13</v>
      </c>
      <c r="H233" s="17" t="n">
        <v>0</v>
      </c>
      <c r="I233" s="17" t="n">
        <f aca="false">F233-G233+H233</f>
        <v>17368.47</v>
      </c>
      <c r="J233" s="17" t="n">
        <f aca="false">ROUND(ROUND(I233*100,0)/10,0)/100</f>
        <v>1736.85</v>
      </c>
      <c r="K233" s="17" t="n">
        <f aca="false">I233+J233</f>
        <v>19105.32</v>
      </c>
      <c r="L233" s="19" t="s">
        <v>433</v>
      </c>
      <c r="M233" s="23" t="n">
        <f aca="false">DATE(YEAR(D233),MONTH(D233),1)</f>
        <v>46082</v>
      </c>
    </row>
    <row r="234" customFormat="false" ht="15" hidden="false" customHeight="false" outlineLevel="0" collapsed="false">
      <c r="A234" s="19" t="s">
        <v>666</v>
      </c>
      <c r="B234" s="19" t="s">
        <v>147</v>
      </c>
      <c r="C234" s="19" t="s">
        <v>148</v>
      </c>
      <c r="D234" s="22" t="n">
        <v>46091</v>
      </c>
      <c r="E234" s="19" t="s">
        <v>432</v>
      </c>
      <c r="F234" s="17" t="n">
        <f aca="false">SUMIFS('Claim lines'!$E$2:$E$1102,'Claim lines'!$A$2:$A$1102,A234)</f>
        <v>14273.85</v>
      </c>
      <c r="G234" s="17" t="n">
        <v>0</v>
      </c>
      <c r="H234" s="17" t="n">
        <v>0</v>
      </c>
      <c r="I234" s="17" t="n">
        <f aca="false">F234-G234+H234</f>
        <v>14273.85</v>
      </c>
      <c r="J234" s="17" t="n">
        <f aca="false">ROUND(ROUND(I234*100,0)/10,0)/100</f>
        <v>1427.39</v>
      </c>
      <c r="K234" s="17" t="n">
        <f aca="false">I234+J234</f>
        <v>15701.24</v>
      </c>
      <c r="L234" s="19" t="s">
        <v>433</v>
      </c>
      <c r="M234" s="23" t="n">
        <f aca="false">DATE(YEAR(D234),MONTH(D234),1)</f>
        <v>46082</v>
      </c>
    </row>
    <row r="235" customFormat="false" ht="15" hidden="false" customHeight="false" outlineLevel="0" collapsed="false">
      <c r="A235" s="19" t="s">
        <v>667</v>
      </c>
      <c r="B235" s="19" t="s">
        <v>149</v>
      </c>
      <c r="C235" s="19" t="s">
        <v>150</v>
      </c>
      <c r="D235" s="22" t="n">
        <v>46091</v>
      </c>
      <c r="E235" s="19" t="s">
        <v>432</v>
      </c>
      <c r="F235" s="17" t="n">
        <f aca="false">SUMIFS('Claim lines'!$E$2:$E$1102,'Claim lines'!$A$2:$A$1102,A235)</f>
        <v>38097</v>
      </c>
      <c r="G235" s="17" t="n">
        <v>0</v>
      </c>
      <c r="H235" s="17" t="n">
        <v>0</v>
      </c>
      <c r="I235" s="17" t="n">
        <f aca="false">F235-G235+H235</f>
        <v>38097</v>
      </c>
      <c r="J235" s="17" t="n">
        <f aca="false">ROUND(ROUND(I235*100,0)/10,0)/100</f>
        <v>3809.7</v>
      </c>
      <c r="K235" s="17" t="n">
        <f aca="false">I235+J235</f>
        <v>41906.7</v>
      </c>
      <c r="L235" s="19" t="s">
        <v>433</v>
      </c>
      <c r="M235" s="23" t="n">
        <f aca="false">DATE(YEAR(D235),MONTH(D235),1)</f>
        <v>46082</v>
      </c>
    </row>
    <row r="236" customFormat="false" ht="15" hidden="false" customHeight="false" outlineLevel="0" collapsed="false">
      <c r="A236" s="19" t="s">
        <v>668</v>
      </c>
      <c r="B236" s="19" t="s">
        <v>152</v>
      </c>
      <c r="C236" s="19" t="s">
        <v>153</v>
      </c>
      <c r="D236" s="22" t="n">
        <v>46091</v>
      </c>
      <c r="E236" s="19" t="s">
        <v>432</v>
      </c>
      <c r="F236" s="17" t="n">
        <f aca="false">SUMIFS('Claim lines'!$E$2:$E$1102,'Claim lines'!$A$2:$A$1102,A236)</f>
        <v>8295.6</v>
      </c>
      <c r="G236" s="17" t="n">
        <v>0</v>
      </c>
      <c r="H236" s="17" t="n">
        <v>0</v>
      </c>
      <c r="I236" s="17" t="n">
        <f aca="false">F236-G236+H236</f>
        <v>8295.6</v>
      </c>
      <c r="J236" s="17" t="n">
        <f aca="false">ROUND(ROUND(I236*100,0)/10,0)/100</f>
        <v>829.56</v>
      </c>
      <c r="K236" s="17" t="n">
        <f aca="false">I236+J236</f>
        <v>9125.16</v>
      </c>
      <c r="L236" s="19" t="s">
        <v>433</v>
      </c>
      <c r="M236" s="23" t="n">
        <f aca="false">DATE(YEAR(D236),MONTH(D236),1)</f>
        <v>46082</v>
      </c>
    </row>
    <row r="237" customFormat="false" ht="15" hidden="false" customHeight="false" outlineLevel="0" collapsed="false">
      <c r="A237" s="19" t="s">
        <v>669</v>
      </c>
      <c r="B237" s="19" t="s">
        <v>156</v>
      </c>
      <c r="C237" s="19" t="s">
        <v>157</v>
      </c>
      <c r="D237" s="22" t="n">
        <v>46091</v>
      </c>
      <c r="E237" s="19" t="s">
        <v>432</v>
      </c>
      <c r="F237" s="17" t="n">
        <f aca="false">SUMIFS('Claim lines'!$E$2:$E$1102,'Claim lines'!$A$2:$A$1102,A237)</f>
        <v>27754.45</v>
      </c>
      <c r="G237" s="17" t="n">
        <v>0</v>
      </c>
      <c r="H237" s="17" t="n">
        <v>0</v>
      </c>
      <c r="I237" s="17" t="n">
        <f aca="false">F237-G237+H237</f>
        <v>27754.45</v>
      </c>
      <c r="J237" s="17" t="n">
        <f aca="false">ROUND(ROUND(I237*100,0)/10,0)/100</f>
        <v>2775.45</v>
      </c>
      <c r="K237" s="17" t="n">
        <f aca="false">I237+J237</f>
        <v>30529.9</v>
      </c>
      <c r="L237" s="19" t="s">
        <v>433</v>
      </c>
      <c r="M237" s="23" t="n">
        <f aca="false">DATE(YEAR(D237),MONTH(D237),1)</f>
        <v>46082</v>
      </c>
    </row>
    <row r="238" customFormat="false" ht="15" hidden="false" customHeight="false" outlineLevel="0" collapsed="false">
      <c r="A238" s="19" t="s">
        <v>670</v>
      </c>
      <c r="B238" s="19" t="s">
        <v>159</v>
      </c>
      <c r="C238" s="19" t="s">
        <v>160</v>
      </c>
      <c r="D238" s="22" t="n">
        <v>46091</v>
      </c>
      <c r="E238" s="19" t="s">
        <v>432</v>
      </c>
      <c r="F238" s="17" t="n">
        <f aca="false">SUMIFS('Claim lines'!$E$2:$E$1102,'Claim lines'!$A$2:$A$1102,A238)</f>
        <v>9894</v>
      </c>
      <c r="G238" s="17" t="n">
        <v>494.7</v>
      </c>
      <c r="H238" s="17" t="n">
        <v>0</v>
      </c>
      <c r="I238" s="17" t="n">
        <f aca="false">F238-G238+H238</f>
        <v>9399.3</v>
      </c>
      <c r="J238" s="17" t="n">
        <f aca="false">ROUND(ROUND(I238*100,0)/10,0)/100</f>
        <v>939.93</v>
      </c>
      <c r="K238" s="17" t="n">
        <f aca="false">I238+J238</f>
        <v>10339.23</v>
      </c>
      <c r="L238" s="19" t="s">
        <v>433</v>
      </c>
      <c r="M238" s="23" t="n">
        <f aca="false">DATE(YEAR(D238),MONTH(D238),1)</f>
        <v>46082</v>
      </c>
    </row>
    <row r="239" customFormat="false" ht="15" hidden="false" customHeight="false" outlineLevel="0" collapsed="false">
      <c r="A239" s="19" t="s">
        <v>671</v>
      </c>
      <c r="B239" s="19" t="s">
        <v>161</v>
      </c>
      <c r="C239" s="19" t="s">
        <v>162</v>
      </c>
      <c r="D239" s="22" t="n">
        <v>46091</v>
      </c>
      <c r="E239" s="19" t="s">
        <v>432</v>
      </c>
      <c r="F239" s="17" t="n">
        <f aca="false">SUMIFS('Claim lines'!$E$2:$E$1102,'Claim lines'!$A$2:$A$1102,A239)</f>
        <v>14108.85</v>
      </c>
      <c r="G239" s="17" t="n">
        <v>0</v>
      </c>
      <c r="H239" s="17" t="n">
        <v>0</v>
      </c>
      <c r="I239" s="17" t="n">
        <f aca="false">F239-G239+H239</f>
        <v>14108.85</v>
      </c>
      <c r="J239" s="17" t="n">
        <f aca="false">ROUND(ROUND(I239*100,0)/10,0)/100</f>
        <v>1410.89</v>
      </c>
      <c r="K239" s="17" t="n">
        <f aca="false">I239+J239</f>
        <v>15519.74</v>
      </c>
      <c r="L239" s="19" t="s">
        <v>433</v>
      </c>
      <c r="M239" s="23" t="n">
        <f aca="false">DATE(YEAR(D239),MONTH(D239),1)</f>
        <v>46082</v>
      </c>
    </row>
    <row r="240" customFormat="false" ht="15" hidden="false" customHeight="false" outlineLevel="0" collapsed="false">
      <c r="A240" s="19" t="s">
        <v>672</v>
      </c>
      <c r="B240" s="19" t="s">
        <v>163</v>
      </c>
      <c r="C240" s="19" t="s">
        <v>164</v>
      </c>
      <c r="D240" s="22" t="n">
        <v>46091</v>
      </c>
      <c r="E240" s="19" t="s">
        <v>432</v>
      </c>
      <c r="F240" s="17" t="n">
        <f aca="false">SUMIFS('Claim lines'!$E$2:$E$1102,'Claim lines'!$A$2:$A$1102,A240)</f>
        <v>49649.1</v>
      </c>
      <c r="G240" s="17" t="n">
        <v>0</v>
      </c>
      <c r="H240" s="17" t="n">
        <v>0</v>
      </c>
      <c r="I240" s="17" t="n">
        <f aca="false">F240-G240+H240</f>
        <v>49649.1</v>
      </c>
      <c r="J240" s="17" t="n">
        <f aca="false">ROUND(ROUND(I240*100,0)/10,0)/100</f>
        <v>4964.91</v>
      </c>
      <c r="K240" s="17" t="n">
        <f aca="false">I240+J240</f>
        <v>54614.01</v>
      </c>
      <c r="L240" s="19" t="s">
        <v>433</v>
      </c>
      <c r="M240" s="23" t="n">
        <f aca="false">DATE(YEAR(D240),MONTH(D240),1)</f>
        <v>46082</v>
      </c>
    </row>
    <row r="241" customFormat="false" ht="15" hidden="false" customHeight="false" outlineLevel="0" collapsed="false">
      <c r="A241" s="19" t="s">
        <v>673</v>
      </c>
      <c r="B241" s="19" t="s">
        <v>165</v>
      </c>
      <c r="C241" s="19" t="s">
        <v>166</v>
      </c>
      <c r="D241" s="22" t="n">
        <v>46091</v>
      </c>
      <c r="E241" s="19" t="s">
        <v>432</v>
      </c>
      <c r="F241" s="17" t="n">
        <f aca="false">SUMIFS('Claim lines'!$E$2:$E$1102,'Claim lines'!$A$2:$A$1102,A241)</f>
        <v>13891.2</v>
      </c>
      <c r="G241" s="17" t="n">
        <v>0</v>
      </c>
      <c r="H241" s="17" t="n">
        <v>0</v>
      </c>
      <c r="I241" s="17" t="n">
        <f aca="false">F241-G241+H241</f>
        <v>13891.2</v>
      </c>
      <c r="J241" s="17" t="n">
        <f aca="false">ROUND(ROUND(I241*100,0)/10,0)/100</f>
        <v>1389.12</v>
      </c>
      <c r="K241" s="17" t="n">
        <f aca="false">I241+J241</f>
        <v>15280.32</v>
      </c>
      <c r="L241" s="19" t="s">
        <v>433</v>
      </c>
      <c r="M241" s="23" t="n">
        <f aca="false">DATE(YEAR(D241),MONTH(D241),1)</f>
        <v>46082</v>
      </c>
    </row>
    <row r="242" customFormat="false" ht="15" hidden="false" customHeight="false" outlineLevel="0" collapsed="false">
      <c r="A242" s="19" t="s">
        <v>674</v>
      </c>
      <c r="B242" s="19" t="s">
        <v>167</v>
      </c>
      <c r="C242" s="19" t="s">
        <v>168</v>
      </c>
      <c r="D242" s="22" t="n">
        <v>46091</v>
      </c>
      <c r="E242" s="19" t="s">
        <v>432</v>
      </c>
      <c r="F242" s="17" t="n">
        <f aca="false">SUMIFS('Claim lines'!$E$2:$E$1102,'Claim lines'!$A$2:$A$1102,A242)</f>
        <v>25788.7</v>
      </c>
      <c r="G242" s="17" t="n">
        <v>0</v>
      </c>
      <c r="H242" s="17" t="n">
        <v>0</v>
      </c>
      <c r="I242" s="17" t="n">
        <f aca="false">F242-G242+H242</f>
        <v>25788.7</v>
      </c>
      <c r="J242" s="17" t="n">
        <f aca="false">ROUND(ROUND(I242*100,0)/10,0)/100</f>
        <v>2578.87</v>
      </c>
      <c r="K242" s="17" t="n">
        <f aca="false">I242+J242</f>
        <v>28367.57</v>
      </c>
      <c r="L242" s="19" t="s">
        <v>433</v>
      </c>
      <c r="M242" s="23" t="n">
        <f aca="false">DATE(YEAR(D242),MONTH(D242),1)</f>
        <v>46082</v>
      </c>
    </row>
    <row r="243" customFormat="false" ht="15" hidden="false" customHeight="false" outlineLevel="0" collapsed="false">
      <c r="A243" s="19" t="s">
        <v>675</v>
      </c>
      <c r="B243" s="19" t="s">
        <v>169</v>
      </c>
      <c r="C243" s="19" t="s">
        <v>170</v>
      </c>
      <c r="D243" s="22" t="n">
        <v>46091</v>
      </c>
      <c r="E243" s="19" t="s">
        <v>432</v>
      </c>
      <c r="F243" s="17" t="n">
        <f aca="false">SUMIFS('Claim lines'!$E$2:$E$1102,'Claim lines'!$A$2:$A$1102,A243)</f>
        <v>31083.5</v>
      </c>
      <c r="G243" s="17" t="n">
        <v>0</v>
      </c>
      <c r="H243" s="17" t="n">
        <v>0</v>
      </c>
      <c r="I243" s="17" t="n">
        <f aca="false">F243-G243+H243</f>
        <v>31083.5</v>
      </c>
      <c r="J243" s="17" t="n">
        <f aca="false">ROUND(ROUND(I243*100,0)/10,0)/100</f>
        <v>3108.35</v>
      </c>
      <c r="K243" s="17" t="n">
        <f aca="false">I243+J243</f>
        <v>34191.85</v>
      </c>
      <c r="L243" s="19" t="s">
        <v>433</v>
      </c>
      <c r="M243" s="23" t="n">
        <f aca="false">DATE(YEAR(D243),MONTH(D243),1)</f>
        <v>46082</v>
      </c>
    </row>
    <row r="244" customFormat="false" ht="15" hidden="false" customHeight="false" outlineLevel="0" collapsed="false">
      <c r="A244" s="19" t="s">
        <v>676</v>
      </c>
      <c r="B244" s="19" t="s">
        <v>171</v>
      </c>
      <c r="C244" s="19" t="s">
        <v>172</v>
      </c>
      <c r="D244" s="22" t="n">
        <v>46091</v>
      </c>
      <c r="E244" s="19" t="s">
        <v>432</v>
      </c>
      <c r="F244" s="17" t="n">
        <f aca="false">SUMIFS('Claim lines'!$E$2:$E$1102,'Claim lines'!$A$2:$A$1102,A244)</f>
        <v>4397.25</v>
      </c>
      <c r="G244" s="17" t="n">
        <v>0</v>
      </c>
      <c r="H244" s="17" t="n">
        <v>0</v>
      </c>
      <c r="I244" s="17" t="n">
        <f aca="false">F244-G244+H244</f>
        <v>4397.25</v>
      </c>
      <c r="J244" s="17" t="n">
        <f aca="false">ROUND(ROUND(I244*100,0)/10,0)/100</f>
        <v>439.73</v>
      </c>
      <c r="K244" s="17" t="n">
        <f aca="false">I244+J244</f>
        <v>4836.98</v>
      </c>
      <c r="L244" s="19" t="s">
        <v>433</v>
      </c>
      <c r="M244" s="23" t="n">
        <f aca="false">DATE(YEAR(D244),MONTH(D244),1)</f>
        <v>46082</v>
      </c>
    </row>
    <row r="245" customFormat="false" ht="15" hidden="false" customHeight="false" outlineLevel="0" collapsed="false">
      <c r="A245" s="19" t="s">
        <v>677</v>
      </c>
      <c r="B245" s="19" t="s">
        <v>174</v>
      </c>
      <c r="C245" s="19" t="s">
        <v>175</v>
      </c>
      <c r="D245" s="22" t="n">
        <v>46091</v>
      </c>
      <c r="E245" s="19" t="s">
        <v>432</v>
      </c>
      <c r="F245" s="17" t="n">
        <f aca="false">SUMIFS('Claim lines'!$E$2:$E$1102,'Claim lines'!$A$2:$A$1102,A245)</f>
        <v>5596.6</v>
      </c>
      <c r="G245" s="17" t="n">
        <v>279.83</v>
      </c>
      <c r="H245" s="17" t="n">
        <v>0</v>
      </c>
      <c r="I245" s="17" t="n">
        <f aca="false">F245-G245+H245</f>
        <v>5316.77</v>
      </c>
      <c r="J245" s="17" t="n">
        <f aca="false">ROUND(ROUND(I245*100,0)/10,0)/100</f>
        <v>531.68</v>
      </c>
      <c r="K245" s="17" t="n">
        <f aca="false">I245+J245</f>
        <v>5848.45</v>
      </c>
      <c r="L245" s="19" t="s">
        <v>433</v>
      </c>
      <c r="M245" s="23" t="n">
        <f aca="false">DATE(YEAR(D245),MONTH(D245),1)</f>
        <v>46082</v>
      </c>
    </row>
    <row r="246" customFormat="false" ht="15" hidden="false" customHeight="false" outlineLevel="0" collapsed="false">
      <c r="A246" s="19" t="s">
        <v>678</v>
      </c>
      <c r="B246" s="19" t="s">
        <v>176</v>
      </c>
      <c r="C246" s="19" t="s">
        <v>177</v>
      </c>
      <c r="D246" s="22" t="n">
        <v>46091</v>
      </c>
      <c r="E246" s="19" t="s">
        <v>432</v>
      </c>
      <c r="F246" s="17" t="n">
        <f aca="false">SUMIFS('Claim lines'!$E$2:$E$1102,'Claim lines'!$A$2:$A$1102,A246)</f>
        <v>8600</v>
      </c>
      <c r="G246" s="17" t="n">
        <v>0</v>
      </c>
      <c r="H246" s="17" t="n">
        <v>0</v>
      </c>
      <c r="I246" s="17" t="n">
        <f aca="false">F246-G246+H246</f>
        <v>8600</v>
      </c>
      <c r="J246" s="17" t="n">
        <f aca="false">ROUND(ROUND(I246*100,0)/10,0)/100</f>
        <v>860</v>
      </c>
      <c r="K246" s="17" t="n">
        <f aca="false">I246+J246</f>
        <v>9460</v>
      </c>
      <c r="L246" s="19" t="s">
        <v>433</v>
      </c>
      <c r="M246" s="23" t="n">
        <f aca="false">DATE(YEAR(D246),MONTH(D246),1)</f>
        <v>46082</v>
      </c>
    </row>
    <row r="247" customFormat="false" ht="15" hidden="false" customHeight="false" outlineLevel="0" collapsed="false">
      <c r="A247" s="19" t="s">
        <v>679</v>
      </c>
      <c r="B247" s="19" t="s">
        <v>178</v>
      </c>
      <c r="C247" s="19" t="s">
        <v>179</v>
      </c>
      <c r="D247" s="22" t="n">
        <v>46091</v>
      </c>
      <c r="E247" s="19" t="s">
        <v>432</v>
      </c>
      <c r="F247" s="17" t="n">
        <f aca="false">SUMIFS('Claim lines'!$E$2:$E$1102,'Claim lines'!$A$2:$A$1102,A247)</f>
        <v>1376.95</v>
      </c>
      <c r="G247" s="17" t="n">
        <v>0</v>
      </c>
      <c r="H247" s="17" t="n">
        <v>0</v>
      </c>
      <c r="I247" s="17" t="n">
        <f aca="false">F247-G247+H247</f>
        <v>1376.95</v>
      </c>
      <c r="J247" s="17" t="n">
        <f aca="false">ROUND(ROUND(I247*100,0)/10,0)/100</f>
        <v>137.7</v>
      </c>
      <c r="K247" s="17" t="n">
        <f aca="false">I247+J247</f>
        <v>1514.65</v>
      </c>
      <c r="L247" s="19" t="s">
        <v>433</v>
      </c>
      <c r="M247" s="23" t="n">
        <f aca="false">DATE(YEAR(D247),MONTH(D247),1)</f>
        <v>46082</v>
      </c>
    </row>
    <row r="248" customFormat="false" ht="15" hidden="false" customHeight="false" outlineLevel="0" collapsed="false">
      <c r="A248" s="19" t="s">
        <v>680</v>
      </c>
      <c r="B248" s="19" t="s">
        <v>187</v>
      </c>
      <c r="C248" s="19" t="s">
        <v>188</v>
      </c>
      <c r="D248" s="22" t="n">
        <v>46091</v>
      </c>
      <c r="E248" s="19" t="s">
        <v>432</v>
      </c>
      <c r="F248" s="17" t="n">
        <f aca="false">SUMIFS('Claim lines'!$E$2:$E$1102,'Claim lines'!$A$2:$A$1102,A248)</f>
        <v>3347.65</v>
      </c>
      <c r="G248" s="17" t="n">
        <v>0</v>
      </c>
      <c r="H248" s="17" t="n">
        <v>0</v>
      </c>
      <c r="I248" s="17" t="n">
        <f aca="false">F248-G248+H248</f>
        <v>3347.65</v>
      </c>
      <c r="J248" s="17" t="n">
        <f aca="false">ROUND(ROUND(I248*100,0)/10,0)/100</f>
        <v>334.77</v>
      </c>
      <c r="K248" s="17" t="n">
        <f aca="false">I248+J248</f>
        <v>3682.42</v>
      </c>
      <c r="L248" s="19" t="s">
        <v>433</v>
      </c>
      <c r="M248" s="23" t="n">
        <f aca="false">DATE(YEAR(D248),MONTH(D248),1)</f>
        <v>46082</v>
      </c>
    </row>
    <row r="249" customFormat="false" ht="15" hidden="false" customHeight="false" outlineLevel="0" collapsed="false">
      <c r="A249" s="19" t="s">
        <v>681</v>
      </c>
      <c r="B249" s="19" t="s">
        <v>87</v>
      </c>
      <c r="C249" s="19" t="s">
        <v>88</v>
      </c>
      <c r="D249" s="22" t="n">
        <v>46106</v>
      </c>
      <c r="E249" s="19" t="s">
        <v>432</v>
      </c>
      <c r="F249" s="17" t="n">
        <f aca="false">SUMIFS('Claim lines'!$E$2:$E$1102,'Claim lines'!$A$2:$A$1102,A249)</f>
        <v>527.25</v>
      </c>
      <c r="G249" s="17" t="n">
        <v>26.36</v>
      </c>
      <c r="H249" s="17" t="n">
        <v>0</v>
      </c>
      <c r="I249" s="17" t="n">
        <f aca="false">F249-G249+H249</f>
        <v>500.89</v>
      </c>
      <c r="J249" s="17" t="n">
        <f aca="false">ROUND(ROUND(I249*100,0)/10,0)/100</f>
        <v>50.09</v>
      </c>
      <c r="K249" s="17" t="n">
        <f aca="false">I249+J249</f>
        <v>550.98</v>
      </c>
      <c r="L249" s="19" t="s">
        <v>433</v>
      </c>
      <c r="M249" s="23" t="n">
        <f aca="false">DATE(YEAR(D249),MONTH(D249),1)</f>
        <v>46082</v>
      </c>
    </row>
    <row r="250" customFormat="false" ht="15" hidden="false" customHeight="false" outlineLevel="0" collapsed="false">
      <c r="A250" s="19" t="s">
        <v>682</v>
      </c>
      <c r="B250" s="19" t="s">
        <v>92</v>
      </c>
      <c r="C250" s="19" t="s">
        <v>93</v>
      </c>
      <c r="D250" s="22" t="n">
        <v>46106</v>
      </c>
      <c r="E250" s="19" t="s">
        <v>432</v>
      </c>
      <c r="F250" s="17" t="n">
        <f aca="false">SUMIFS('Claim lines'!$E$2:$E$1102,'Claim lines'!$A$2:$A$1102,A250)</f>
        <v>771.7</v>
      </c>
      <c r="G250" s="17" t="n">
        <v>38.59</v>
      </c>
      <c r="H250" s="17" t="n">
        <v>0</v>
      </c>
      <c r="I250" s="17" t="n">
        <f aca="false">F250-G250+H250</f>
        <v>733.11</v>
      </c>
      <c r="J250" s="17" t="n">
        <f aca="false">ROUND(ROUND(I250*100,0)/10,0)/100</f>
        <v>73.31</v>
      </c>
      <c r="K250" s="17" t="n">
        <f aca="false">I250+J250</f>
        <v>806.42</v>
      </c>
      <c r="L250" s="19" t="s">
        <v>433</v>
      </c>
      <c r="M250" s="23" t="n">
        <f aca="false">DATE(YEAR(D250),MONTH(D250),1)</f>
        <v>46082</v>
      </c>
    </row>
    <row r="251" customFormat="false" ht="15" hidden="false" customHeight="false" outlineLevel="0" collapsed="false">
      <c r="A251" s="19" t="s">
        <v>683</v>
      </c>
      <c r="B251" s="19" t="s">
        <v>94</v>
      </c>
      <c r="C251" s="19" t="s">
        <v>95</v>
      </c>
      <c r="D251" s="22" t="n">
        <v>46106</v>
      </c>
      <c r="E251" s="19" t="s">
        <v>483</v>
      </c>
      <c r="F251" s="17" t="n">
        <f aca="false">SUMIFS('Claim lines'!$E$2:$E$1102,'Claim lines'!$A$2:$A$1102,A251)</f>
        <v>11380</v>
      </c>
      <c r="G251" s="17" t="n">
        <v>0</v>
      </c>
      <c r="H251" s="17" t="n">
        <v>0</v>
      </c>
      <c r="I251" s="17" t="n">
        <f aca="false">F251-G251+H251</f>
        <v>11380</v>
      </c>
      <c r="J251" s="17" t="n">
        <f aca="false">ROUND(ROUND(I251*100,0)/10,0)/100</f>
        <v>1138</v>
      </c>
      <c r="K251" s="17" t="n">
        <f aca="false">I251+J251</f>
        <v>12518</v>
      </c>
      <c r="L251" s="19" t="s">
        <v>433</v>
      </c>
      <c r="M251" s="23" t="n">
        <f aca="false">DATE(YEAR(D251),MONTH(D251),1)</f>
        <v>46082</v>
      </c>
    </row>
    <row r="252" customFormat="false" ht="15" hidden="false" customHeight="false" outlineLevel="0" collapsed="false">
      <c r="A252" s="19" t="s">
        <v>684</v>
      </c>
      <c r="B252" s="19" t="s">
        <v>97</v>
      </c>
      <c r="C252" s="19" t="s">
        <v>98</v>
      </c>
      <c r="D252" s="22" t="n">
        <v>46106</v>
      </c>
      <c r="E252" s="19" t="s">
        <v>432</v>
      </c>
      <c r="F252" s="17" t="n">
        <f aca="false">SUMIFS('Claim lines'!$E$2:$E$1102,'Claim lines'!$A$2:$A$1102,A252)</f>
        <v>7896.2</v>
      </c>
      <c r="G252" s="17" t="n">
        <v>394.81</v>
      </c>
      <c r="H252" s="17" t="n">
        <v>0</v>
      </c>
      <c r="I252" s="17" t="n">
        <f aca="false">F252-G252+H252</f>
        <v>7501.39</v>
      </c>
      <c r="J252" s="17" t="n">
        <f aca="false">ROUND(ROUND(I252*100,0)/10,0)/100</f>
        <v>750.14</v>
      </c>
      <c r="K252" s="17" t="n">
        <f aca="false">I252+J252</f>
        <v>8251.53</v>
      </c>
      <c r="L252" s="19" t="s">
        <v>433</v>
      </c>
      <c r="M252" s="23" t="n">
        <f aca="false">DATE(YEAR(D252),MONTH(D252),1)</f>
        <v>46082</v>
      </c>
    </row>
    <row r="253" customFormat="false" ht="15" hidden="false" customHeight="false" outlineLevel="0" collapsed="false">
      <c r="A253" s="19" t="s">
        <v>685</v>
      </c>
      <c r="B253" s="19" t="s">
        <v>102</v>
      </c>
      <c r="C253" s="19" t="s">
        <v>103</v>
      </c>
      <c r="D253" s="22" t="n">
        <v>46106</v>
      </c>
      <c r="E253" s="19" t="s">
        <v>483</v>
      </c>
      <c r="F253" s="17" t="n">
        <f aca="false">SUMIFS('Claim lines'!$E$2:$E$1102,'Claim lines'!$A$2:$A$1102,A253)</f>
        <v>77450</v>
      </c>
      <c r="G253" s="17" t="n">
        <v>3872.5</v>
      </c>
      <c r="H253" s="17" t="n">
        <v>31901.27</v>
      </c>
      <c r="I253" s="17" t="n">
        <f aca="false">F253-G253+H253</f>
        <v>105478.77</v>
      </c>
      <c r="J253" s="17" t="n">
        <f aca="false">ROUND(ROUND(I253*100,0)/10,0)/100</f>
        <v>10547.88</v>
      </c>
      <c r="K253" s="17" t="n">
        <f aca="false">I253+J253</f>
        <v>116026.65</v>
      </c>
      <c r="L253" s="19" t="s">
        <v>433</v>
      </c>
      <c r="M253" s="23" t="n">
        <f aca="false">DATE(YEAR(D253),MONTH(D253),1)</f>
        <v>46082</v>
      </c>
    </row>
    <row r="254" customFormat="false" ht="15" hidden="false" customHeight="false" outlineLevel="0" collapsed="false">
      <c r="A254" s="19" t="s">
        <v>686</v>
      </c>
      <c r="B254" s="19" t="s">
        <v>108</v>
      </c>
      <c r="C254" s="19" t="s">
        <v>109</v>
      </c>
      <c r="D254" s="22" t="n">
        <v>46106</v>
      </c>
      <c r="E254" s="19" t="s">
        <v>432</v>
      </c>
      <c r="F254" s="17" t="n">
        <f aca="false">SUMIFS('Claim lines'!$E$2:$E$1102,'Claim lines'!$A$2:$A$1102,A254)</f>
        <v>2675</v>
      </c>
      <c r="G254" s="17" t="n">
        <v>133.75</v>
      </c>
      <c r="H254" s="17" t="n">
        <v>0</v>
      </c>
      <c r="I254" s="17" t="n">
        <f aca="false">F254-G254+H254</f>
        <v>2541.25</v>
      </c>
      <c r="J254" s="17" t="n">
        <f aca="false">ROUND(ROUND(I254*100,0)/10,0)/100</f>
        <v>254.13</v>
      </c>
      <c r="K254" s="17" t="n">
        <f aca="false">I254+J254</f>
        <v>2795.38</v>
      </c>
      <c r="L254" s="19" t="s">
        <v>433</v>
      </c>
      <c r="M254" s="23" t="n">
        <f aca="false">DATE(YEAR(D254),MONTH(D254),1)</f>
        <v>46082</v>
      </c>
    </row>
    <row r="255" customFormat="false" ht="15" hidden="false" customHeight="false" outlineLevel="0" collapsed="false">
      <c r="A255" s="19" t="s">
        <v>687</v>
      </c>
      <c r="B255" s="19" t="s">
        <v>110</v>
      </c>
      <c r="C255" s="19" t="s">
        <v>111</v>
      </c>
      <c r="D255" s="22" t="n">
        <v>46106</v>
      </c>
      <c r="E255" s="19" t="s">
        <v>432</v>
      </c>
      <c r="F255" s="17" t="n">
        <f aca="false">SUMIFS('Claim lines'!$E$2:$E$1102,'Claim lines'!$A$2:$A$1102,A255)</f>
        <v>8565.75</v>
      </c>
      <c r="G255" s="17" t="n">
        <v>0</v>
      </c>
      <c r="H255" s="17" t="n">
        <v>0</v>
      </c>
      <c r="I255" s="17" t="n">
        <f aca="false">F255-G255+H255</f>
        <v>8565.75</v>
      </c>
      <c r="J255" s="17" t="n">
        <f aca="false">ROUND(ROUND(I255*100,0)/10,0)/100</f>
        <v>856.58</v>
      </c>
      <c r="K255" s="17" t="n">
        <f aca="false">I255+J255</f>
        <v>9422.33</v>
      </c>
      <c r="L255" s="19" t="s">
        <v>433</v>
      </c>
      <c r="M255" s="23" t="n">
        <f aca="false">DATE(YEAR(D255),MONTH(D255),1)</f>
        <v>46082</v>
      </c>
    </row>
    <row r="256" customFormat="false" ht="15" hidden="false" customHeight="false" outlineLevel="0" collapsed="false">
      <c r="A256" s="19" t="s">
        <v>688</v>
      </c>
      <c r="B256" s="19" t="s">
        <v>113</v>
      </c>
      <c r="C256" s="19" t="s">
        <v>114</v>
      </c>
      <c r="D256" s="22" t="n">
        <v>46106</v>
      </c>
      <c r="E256" s="19" t="s">
        <v>432</v>
      </c>
      <c r="F256" s="17" t="n">
        <f aca="false">SUMIFS('Claim lines'!$E$2:$E$1102,'Claim lines'!$A$2:$A$1102,A256)</f>
        <v>7080.9</v>
      </c>
      <c r="G256" s="17" t="n">
        <v>0</v>
      </c>
      <c r="H256" s="17" t="n">
        <v>0</v>
      </c>
      <c r="I256" s="17" t="n">
        <f aca="false">F256-G256+H256</f>
        <v>7080.9</v>
      </c>
      <c r="J256" s="17" t="n">
        <f aca="false">ROUND(ROUND(I256*100,0)/10,0)/100</f>
        <v>708.09</v>
      </c>
      <c r="K256" s="17" t="n">
        <f aca="false">I256+J256</f>
        <v>7788.99</v>
      </c>
      <c r="L256" s="19" t="s">
        <v>433</v>
      </c>
      <c r="M256" s="23" t="n">
        <f aca="false">DATE(YEAR(D256),MONTH(D256),1)</f>
        <v>46082</v>
      </c>
    </row>
    <row r="257" customFormat="false" ht="15" hidden="false" customHeight="false" outlineLevel="0" collapsed="false">
      <c r="A257" s="19" t="s">
        <v>689</v>
      </c>
      <c r="B257" s="19" t="s">
        <v>120</v>
      </c>
      <c r="C257" s="19" t="s">
        <v>121</v>
      </c>
      <c r="D257" s="22" t="n">
        <v>46106</v>
      </c>
      <c r="E257" s="19" t="s">
        <v>432</v>
      </c>
      <c r="F257" s="17" t="n">
        <f aca="false">SUMIFS('Claim lines'!$E$2:$E$1102,'Claim lines'!$A$2:$A$1102,A257)</f>
        <v>7650</v>
      </c>
      <c r="G257" s="17" t="n">
        <v>382.5</v>
      </c>
      <c r="H257" s="17" t="n">
        <v>0</v>
      </c>
      <c r="I257" s="17" t="n">
        <f aca="false">F257-G257+H257</f>
        <v>7267.5</v>
      </c>
      <c r="J257" s="17" t="n">
        <f aca="false">ROUND(ROUND(I257*100,0)/10,0)/100</f>
        <v>726.75</v>
      </c>
      <c r="K257" s="17" t="n">
        <f aca="false">I257+J257</f>
        <v>7994.25</v>
      </c>
      <c r="L257" s="19" t="s">
        <v>433</v>
      </c>
      <c r="M257" s="23" t="n">
        <f aca="false">DATE(YEAR(D257),MONTH(D257),1)</f>
        <v>46082</v>
      </c>
    </row>
    <row r="258" customFormat="false" ht="15" hidden="false" customHeight="false" outlineLevel="0" collapsed="false">
      <c r="A258" s="19" t="s">
        <v>690</v>
      </c>
      <c r="B258" s="19" t="s">
        <v>124</v>
      </c>
      <c r="C258" s="19" t="s">
        <v>125</v>
      </c>
      <c r="D258" s="22" t="n">
        <v>46106</v>
      </c>
      <c r="E258" s="19" t="s">
        <v>432</v>
      </c>
      <c r="F258" s="17" t="n">
        <f aca="false">SUMIFS('Claim lines'!$E$2:$E$1102,'Claim lines'!$A$2:$A$1102,A258)</f>
        <v>5786.5</v>
      </c>
      <c r="G258" s="17" t="n">
        <v>289.33</v>
      </c>
      <c r="H258" s="17" t="n">
        <v>0</v>
      </c>
      <c r="I258" s="17" t="n">
        <f aca="false">F258-G258+H258</f>
        <v>5497.17</v>
      </c>
      <c r="J258" s="17" t="n">
        <f aca="false">ROUND(ROUND(I258*100,0)/10,0)/100</f>
        <v>549.72</v>
      </c>
      <c r="K258" s="17" t="n">
        <f aca="false">I258+J258</f>
        <v>6046.89</v>
      </c>
      <c r="L258" s="19" t="s">
        <v>433</v>
      </c>
      <c r="M258" s="23" t="n">
        <f aca="false">DATE(YEAR(D258),MONTH(D258),1)</f>
        <v>46082</v>
      </c>
    </row>
    <row r="259" customFormat="false" ht="15" hidden="false" customHeight="false" outlineLevel="0" collapsed="false">
      <c r="A259" s="19" t="s">
        <v>691</v>
      </c>
      <c r="B259" s="19" t="s">
        <v>131</v>
      </c>
      <c r="C259" s="19" t="s">
        <v>132</v>
      </c>
      <c r="D259" s="22" t="n">
        <v>46106</v>
      </c>
      <c r="E259" s="19" t="s">
        <v>483</v>
      </c>
      <c r="F259" s="17" t="n">
        <f aca="false">SUMIFS('Claim lines'!$E$2:$E$1102,'Claim lines'!$A$2:$A$1102,A259)</f>
        <v>5350</v>
      </c>
      <c r="G259" s="17" t="n">
        <v>0</v>
      </c>
      <c r="H259" s="17" t="n">
        <v>0</v>
      </c>
      <c r="I259" s="17" t="n">
        <f aca="false">F259-G259+H259</f>
        <v>5350</v>
      </c>
      <c r="J259" s="17" t="n">
        <f aca="false">ROUND(ROUND(I259*100,0)/10,0)/100</f>
        <v>535</v>
      </c>
      <c r="K259" s="17" t="n">
        <f aca="false">I259+J259</f>
        <v>5885</v>
      </c>
      <c r="L259" s="19" t="s">
        <v>433</v>
      </c>
      <c r="M259" s="23" t="n">
        <f aca="false">DATE(YEAR(D259),MONTH(D259),1)</f>
        <v>46082</v>
      </c>
    </row>
    <row r="260" customFormat="false" ht="15" hidden="false" customHeight="false" outlineLevel="0" collapsed="false">
      <c r="A260" s="19" t="s">
        <v>692</v>
      </c>
      <c r="B260" s="19" t="s">
        <v>134</v>
      </c>
      <c r="C260" s="19" t="s">
        <v>135</v>
      </c>
      <c r="D260" s="22" t="n">
        <v>46106</v>
      </c>
      <c r="E260" s="19" t="s">
        <v>432</v>
      </c>
      <c r="F260" s="17" t="n">
        <f aca="false">SUMIFS('Claim lines'!$E$2:$E$1102,'Claim lines'!$A$2:$A$1102,A260)</f>
        <v>18268.55</v>
      </c>
      <c r="G260" s="17" t="n">
        <v>913.43</v>
      </c>
      <c r="H260" s="17" t="n">
        <v>0</v>
      </c>
      <c r="I260" s="17" t="n">
        <f aca="false">F260-G260+H260</f>
        <v>17355.12</v>
      </c>
      <c r="J260" s="17" t="n">
        <f aca="false">ROUND(ROUND(I260*100,0)/10,0)/100</f>
        <v>1735.51</v>
      </c>
      <c r="K260" s="17" t="n">
        <f aca="false">I260+J260</f>
        <v>19090.63</v>
      </c>
      <c r="L260" s="19" t="s">
        <v>433</v>
      </c>
      <c r="M260" s="23" t="n">
        <f aca="false">DATE(YEAR(D260),MONTH(D260),1)</f>
        <v>46082</v>
      </c>
    </row>
    <row r="261" customFormat="false" ht="15" hidden="false" customHeight="false" outlineLevel="0" collapsed="false">
      <c r="A261" s="19" t="s">
        <v>693</v>
      </c>
      <c r="B261" s="19" t="s">
        <v>138</v>
      </c>
      <c r="C261" s="19" t="s">
        <v>139</v>
      </c>
      <c r="D261" s="22" t="n">
        <v>46106</v>
      </c>
      <c r="E261" s="19" t="s">
        <v>432</v>
      </c>
      <c r="F261" s="17" t="n">
        <f aca="false">SUMIFS('Claim lines'!$E$2:$E$1102,'Claim lines'!$A$2:$A$1102,A261)</f>
        <v>5849.9</v>
      </c>
      <c r="G261" s="17" t="n">
        <v>292.5</v>
      </c>
      <c r="H261" s="17" t="n">
        <v>0</v>
      </c>
      <c r="I261" s="17" t="n">
        <f aca="false">F261-G261+H261</f>
        <v>5557.4</v>
      </c>
      <c r="J261" s="17" t="n">
        <f aca="false">ROUND(ROUND(I261*100,0)/10,0)/100</f>
        <v>555.74</v>
      </c>
      <c r="K261" s="17" t="n">
        <f aca="false">I261+J261</f>
        <v>6113.14</v>
      </c>
      <c r="L261" s="19" t="s">
        <v>433</v>
      </c>
      <c r="M261" s="23" t="n">
        <f aca="false">DATE(YEAR(D261),MONTH(D261),1)</f>
        <v>46082</v>
      </c>
    </row>
    <row r="262" customFormat="false" ht="15" hidden="false" customHeight="false" outlineLevel="0" collapsed="false">
      <c r="A262" s="19" t="s">
        <v>694</v>
      </c>
      <c r="B262" s="19" t="s">
        <v>140</v>
      </c>
      <c r="C262" s="19" t="s">
        <v>141</v>
      </c>
      <c r="D262" s="22" t="n">
        <v>46106</v>
      </c>
      <c r="E262" s="19" t="s">
        <v>432</v>
      </c>
      <c r="F262" s="17" t="n">
        <f aca="false">SUMIFS('Claim lines'!$E$2:$E$1102,'Claim lines'!$A$2:$A$1102,A262)</f>
        <v>3111.2</v>
      </c>
      <c r="G262" s="17" t="n">
        <v>155.56</v>
      </c>
      <c r="H262" s="17" t="n">
        <v>0</v>
      </c>
      <c r="I262" s="17" t="n">
        <f aca="false">F262-G262+H262</f>
        <v>2955.64</v>
      </c>
      <c r="J262" s="17" t="n">
        <f aca="false">ROUND(ROUND(I262*100,0)/10,0)/100</f>
        <v>295.56</v>
      </c>
      <c r="K262" s="17" t="n">
        <f aca="false">I262+J262</f>
        <v>3251.2</v>
      </c>
      <c r="L262" s="19" t="s">
        <v>433</v>
      </c>
      <c r="M262" s="23" t="n">
        <f aca="false">DATE(YEAR(D262),MONTH(D262),1)</f>
        <v>46082</v>
      </c>
    </row>
    <row r="263" customFormat="false" ht="15" hidden="false" customHeight="false" outlineLevel="0" collapsed="false">
      <c r="A263" s="19" t="s">
        <v>695</v>
      </c>
      <c r="B263" s="19" t="s">
        <v>142</v>
      </c>
      <c r="C263" s="19" t="s">
        <v>143</v>
      </c>
      <c r="D263" s="22" t="n">
        <v>46106</v>
      </c>
      <c r="E263" s="19" t="s">
        <v>432</v>
      </c>
      <c r="F263" s="17" t="n">
        <f aca="false">SUMIFS('Claim lines'!$E$2:$E$1102,'Claim lines'!$A$2:$A$1102,A263)</f>
        <v>14431.75</v>
      </c>
      <c r="G263" s="17" t="n">
        <v>721.59</v>
      </c>
      <c r="H263" s="17" t="n">
        <v>0</v>
      </c>
      <c r="I263" s="17" t="n">
        <f aca="false">F263-G263+H263</f>
        <v>13710.16</v>
      </c>
      <c r="J263" s="17" t="n">
        <f aca="false">ROUND(ROUND(I263*100,0)/10,0)/100</f>
        <v>1371.02</v>
      </c>
      <c r="K263" s="17" t="n">
        <f aca="false">I263+J263</f>
        <v>15081.18</v>
      </c>
      <c r="L263" s="19" t="s">
        <v>433</v>
      </c>
      <c r="M263" s="23" t="n">
        <f aca="false">DATE(YEAR(D263),MONTH(D263),1)</f>
        <v>46082</v>
      </c>
    </row>
    <row r="264" customFormat="false" ht="15" hidden="false" customHeight="false" outlineLevel="0" collapsed="false">
      <c r="A264" s="19" t="s">
        <v>696</v>
      </c>
      <c r="B264" s="19" t="s">
        <v>147</v>
      </c>
      <c r="C264" s="19" t="s">
        <v>148</v>
      </c>
      <c r="D264" s="22" t="n">
        <v>46106</v>
      </c>
      <c r="E264" s="19" t="s">
        <v>432</v>
      </c>
      <c r="F264" s="17" t="n">
        <f aca="false">SUMIFS('Claim lines'!$E$2:$E$1102,'Claim lines'!$A$2:$A$1102,A264)</f>
        <v>16794.6</v>
      </c>
      <c r="G264" s="17" t="n">
        <v>0</v>
      </c>
      <c r="H264" s="17" t="n">
        <v>0</v>
      </c>
      <c r="I264" s="17" t="n">
        <f aca="false">F264-G264+H264</f>
        <v>16794.6</v>
      </c>
      <c r="J264" s="17" t="n">
        <f aca="false">ROUND(ROUND(I264*100,0)/10,0)/100</f>
        <v>1679.46</v>
      </c>
      <c r="K264" s="17" t="n">
        <f aca="false">I264+J264</f>
        <v>18474.06</v>
      </c>
      <c r="L264" s="19" t="s">
        <v>433</v>
      </c>
      <c r="M264" s="23" t="n">
        <f aca="false">DATE(YEAR(D264),MONTH(D264),1)</f>
        <v>46082</v>
      </c>
    </row>
    <row r="265" customFormat="false" ht="15" hidden="false" customHeight="false" outlineLevel="0" collapsed="false">
      <c r="A265" s="19" t="s">
        <v>697</v>
      </c>
      <c r="B265" s="19" t="s">
        <v>149</v>
      </c>
      <c r="C265" s="19" t="s">
        <v>150</v>
      </c>
      <c r="D265" s="22" t="n">
        <v>46106</v>
      </c>
      <c r="E265" s="19" t="s">
        <v>432</v>
      </c>
      <c r="F265" s="17" t="n">
        <f aca="false">SUMIFS('Claim lines'!$E$2:$E$1102,'Claim lines'!$A$2:$A$1102,A265)</f>
        <v>22834.5</v>
      </c>
      <c r="G265" s="17" t="n">
        <v>0</v>
      </c>
      <c r="H265" s="17" t="n">
        <v>0</v>
      </c>
      <c r="I265" s="17" t="n">
        <f aca="false">F265-G265+H265</f>
        <v>22834.5</v>
      </c>
      <c r="J265" s="17" t="n">
        <f aca="false">ROUND(ROUND(I265*100,0)/10,0)/100</f>
        <v>2283.45</v>
      </c>
      <c r="K265" s="17" t="n">
        <f aca="false">I265+J265</f>
        <v>25117.95</v>
      </c>
      <c r="L265" s="19" t="s">
        <v>433</v>
      </c>
      <c r="M265" s="23" t="n">
        <f aca="false">DATE(YEAR(D265),MONTH(D265),1)</f>
        <v>46082</v>
      </c>
    </row>
    <row r="266" customFormat="false" ht="15" hidden="false" customHeight="false" outlineLevel="0" collapsed="false">
      <c r="A266" s="19" t="s">
        <v>698</v>
      </c>
      <c r="B266" s="19" t="s">
        <v>152</v>
      </c>
      <c r="C266" s="19" t="s">
        <v>153</v>
      </c>
      <c r="D266" s="22" t="n">
        <v>46106</v>
      </c>
      <c r="E266" s="19" t="s">
        <v>432</v>
      </c>
      <c r="F266" s="17" t="n">
        <f aca="false">SUMIFS('Claim lines'!$E$2:$E$1102,'Claim lines'!$A$2:$A$1102,A266)</f>
        <v>11799.8</v>
      </c>
      <c r="G266" s="17" t="n">
        <v>0</v>
      </c>
      <c r="H266" s="17" t="n">
        <v>0</v>
      </c>
      <c r="I266" s="17" t="n">
        <f aca="false">F266-G266+H266</f>
        <v>11799.8</v>
      </c>
      <c r="J266" s="17" t="n">
        <f aca="false">ROUND(ROUND(I266*100,0)/10,0)/100</f>
        <v>1179.98</v>
      </c>
      <c r="K266" s="17" t="n">
        <f aca="false">I266+J266</f>
        <v>12979.78</v>
      </c>
      <c r="L266" s="19" t="s">
        <v>433</v>
      </c>
      <c r="M266" s="23" t="n">
        <f aca="false">DATE(YEAR(D266),MONTH(D266),1)</f>
        <v>46082</v>
      </c>
    </row>
    <row r="267" customFormat="false" ht="15" hidden="false" customHeight="false" outlineLevel="0" collapsed="false">
      <c r="A267" s="19" t="s">
        <v>699</v>
      </c>
      <c r="B267" s="19" t="s">
        <v>154</v>
      </c>
      <c r="C267" s="19" t="s">
        <v>155</v>
      </c>
      <c r="D267" s="22" t="n">
        <v>46106</v>
      </c>
      <c r="E267" s="19" t="s">
        <v>432</v>
      </c>
      <c r="F267" s="17" t="n">
        <f aca="false">SUMIFS('Claim lines'!$E$2:$E$1102,'Claim lines'!$A$2:$A$1102,A267)</f>
        <v>26155.3</v>
      </c>
      <c r="G267" s="17" t="n">
        <v>0</v>
      </c>
      <c r="H267" s="17" t="n">
        <v>0</v>
      </c>
      <c r="I267" s="17" t="n">
        <f aca="false">F267-G267+H267</f>
        <v>26155.3</v>
      </c>
      <c r="J267" s="17" t="n">
        <f aca="false">ROUND(ROUND(I267*100,0)/10,0)/100</f>
        <v>2615.53</v>
      </c>
      <c r="K267" s="17" t="n">
        <f aca="false">I267+J267</f>
        <v>28770.83</v>
      </c>
      <c r="L267" s="19" t="s">
        <v>433</v>
      </c>
      <c r="M267" s="23" t="n">
        <f aca="false">DATE(YEAR(D267),MONTH(D267),1)</f>
        <v>46082</v>
      </c>
    </row>
    <row r="268" customFormat="false" ht="15" hidden="false" customHeight="false" outlineLevel="0" collapsed="false">
      <c r="A268" s="19" t="s">
        <v>700</v>
      </c>
      <c r="B268" s="19" t="s">
        <v>156</v>
      </c>
      <c r="C268" s="19" t="s">
        <v>157</v>
      </c>
      <c r="D268" s="22" t="n">
        <v>46106</v>
      </c>
      <c r="E268" s="19" t="s">
        <v>432</v>
      </c>
      <c r="F268" s="17" t="n">
        <f aca="false">SUMIFS('Claim lines'!$E$2:$E$1102,'Claim lines'!$A$2:$A$1102,A268)</f>
        <v>17519.8</v>
      </c>
      <c r="G268" s="17" t="n">
        <v>0</v>
      </c>
      <c r="H268" s="17" t="n">
        <v>0</v>
      </c>
      <c r="I268" s="17" t="n">
        <f aca="false">F268-G268+H268</f>
        <v>17519.8</v>
      </c>
      <c r="J268" s="17" t="n">
        <f aca="false">ROUND(ROUND(I268*100,0)/10,0)/100</f>
        <v>1751.98</v>
      </c>
      <c r="K268" s="17" t="n">
        <f aca="false">I268+J268</f>
        <v>19271.78</v>
      </c>
      <c r="L268" s="19" t="s">
        <v>433</v>
      </c>
      <c r="M268" s="23" t="n">
        <f aca="false">DATE(YEAR(D268),MONTH(D268),1)</f>
        <v>46082</v>
      </c>
    </row>
    <row r="269" customFormat="false" ht="15" hidden="false" customHeight="false" outlineLevel="0" collapsed="false">
      <c r="A269" s="19" t="s">
        <v>701</v>
      </c>
      <c r="B269" s="19" t="s">
        <v>159</v>
      </c>
      <c r="C269" s="19" t="s">
        <v>160</v>
      </c>
      <c r="D269" s="22" t="n">
        <v>46106</v>
      </c>
      <c r="E269" s="19" t="s">
        <v>432</v>
      </c>
      <c r="F269" s="17" t="n">
        <f aca="false">SUMIFS('Claim lines'!$E$2:$E$1102,'Claim lines'!$A$2:$A$1102,A269)</f>
        <v>18081</v>
      </c>
      <c r="G269" s="17" t="n">
        <v>904.05</v>
      </c>
      <c r="H269" s="17" t="n">
        <v>0</v>
      </c>
      <c r="I269" s="17" t="n">
        <f aca="false">F269-G269+H269</f>
        <v>17176.95</v>
      </c>
      <c r="J269" s="17" t="n">
        <f aca="false">ROUND(ROUND(I269*100,0)/10,0)/100</f>
        <v>1717.7</v>
      </c>
      <c r="K269" s="17" t="n">
        <f aca="false">I269+J269</f>
        <v>18894.65</v>
      </c>
      <c r="L269" s="19" t="s">
        <v>433</v>
      </c>
      <c r="M269" s="23" t="n">
        <f aca="false">DATE(YEAR(D269),MONTH(D269),1)</f>
        <v>46082</v>
      </c>
    </row>
    <row r="270" customFormat="false" ht="15" hidden="false" customHeight="false" outlineLevel="0" collapsed="false">
      <c r="A270" s="19" t="s">
        <v>702</v>
      </c>
      <c r="B270" s="19" t="s">
        <v>161</v>
      </c>
      <c r="C270" s="19" t="s">
        <v>162</v>
      </c>
      <c r="D270" s="22" t="n">
        <v>46106</v>
      </c>
      <c r="E270" s="19" t="s">
        <v>432</v>
      </c>
      <c r="F270" s="17" t="n">
        <f aca="false">SUMIFS('Claim lines'!$E$2:$E$1102,'Claim lines'!$A$2:$A$1102,A270)</f>
        <v>18692.15</v>
      </c>
      <c r="G270" s="17" t="n">
        <v>0</v>
      </c>
      <c r="H270" s="17" t="n">
        <v>0</v>
      </c>
      <c r="I270" s="17" t="n">
        <f aca="false">F270-G270+H270</f>
        <v>18692.15</v>
      </c>
      <c r="J270" s="17" t="n">
        <f aca="false">ROUND(ROUND(I270*100,0)/10,0)/100</f>
        <v>1869.22</v>
      </c>
      <c r="K270" s="17" t="n">
        <f aca="false">I270+J270</f>
        <v>20561.37</v>
      </c>
      <c r="L270" s="19" t="s">
        <v>433</v>
      </c>
      <c r="M270" s="23" t="n">
        <f aca="false">DATE(YEAR(D270),MONTH(D270),1)</f>
        <v>46082</v>
      </c>
    </row>
    <row r="271" customFormat="false" ht="15" hidden="false" customHeight="false" outlineLevel="0" collapsed="false">
      <c r="A271" s="19" t="s">
        <v>703</v>
      </c>
      <c r="B271" s="19" t="s">
        <v>163</v>
      </c>
      <c r="C271" s="19" t="s">
        <v>164</v>
      </c>
      <c r="D271" s="22" t="n">
        <v>46106</v>
      </c>
      <c r="E271" s="19" t="s">
        <v>432</v>
      </c>
      <c r="F271" s="17" t="n">
        <f aca="false">SUMIFS('Claim lines'!$E$2:$E$1102,'Claim lines'!$A$2:$A$1102,A271)</f>
        <v>54329.85</v>
      </c>
      <c r="G271" s="17" t="n">
        <v>0</v>
      </c>
      <c r="H271" s="17" t="n">
        <v>0</v>
      </c>
      <c r="I271" s="17" t="n">
        <f aca="false">F271-G271+H271</f>
        <v>54329.85</v>
      </c>
      <c r="J271" s="17" t="n">
        <f aca="false">ROUND(ROUND(I271*100,0)/10,0)/100</f>
        <v>5432.99</v>
      </c>
      <c r="K271" s="17" t="n">
        <f aca="false">I271+J271</f>
        <v>59762.84</v>
      </c>
      <c r="L271" s="19" t="s">
        <v>433</v>
      </c>
      <c r="M271" s="23" t="n">
        <f aca="false">DATE(YEAR(D271),MONTH(D271),1)</f>
        <v>46082</v>
      </c>
    </row>
    <row r="272" customFormat="false" ht="15" hidden="false" customHeight="false" outlineLevel="0" collapsed="false">
      <c r="A272" s="19" t="s">
        <v>704</v>
      </c>
      <c r="B272" s="19" t="s">
        <v>165</v>
      </c>
      <c r="C272" s="19" t="s">
        <v>166</v>
      </c>
      <c r="D272" s="22" t="n">
        <v>46106</v>
      </c>
      <c r="E272" s="19" t="s">
        <v>432</v>
      </c>
      <c r="F272" s="17" t="n">
        <f aca="false">SUMIFS('Claim lines'!$E$2:$E$1102,'Claim lines'!$A$2:$A$1102,A272)</f>
        <v>13891.2</v>
      </c>
      <c r="G272" s="17" t="n">
        <v>0</v>
      </c>
      <c r="H272" s="17" t="n">
        <v>0</v>
      </c>
      <c r="I272" s="17" t="n">
        <f aca="false">F272-G272+H272</f>
        <v>13891.2</v>
      </c>
      <c r="J272" s="17" t="n">
        <f aca="false">ROUND(ROUND(I272*100,0)/10,0)/100</f>
        <v>1389.12</v>
      </c>
      <c r="K272" s="17" t="n">
        <f aca="false">I272+J272</f>
        <v>15280.32</v>
      </c>
      <c r="L272" s="19" t="s">
        <v>433</v>
      </c>
      <c r="M272" s="23" t="n">
        <f aca="false">DATE(YEAR(D272),MONTH(D272),1)</f>
        <v>46082</v>
      </c>
    </row>
    <row r="273" customFormat="false" ht="15" hidden="false" customHeight="false" outlineLevel="0" collapsed="false">
      <c r="A273" s="19" t="s">
        <v>705</v>
      </c>
      <c r="B273" s="19" t="s">
        <v>167</v>
      </c>
      <c r="C273" s="19" t="s">
        <v>168</v>
      </c>
      <c r="D273" s="22" t="n">
        <v>46106</v>
      </c>
      <c r="E273" s="19" t="s">
        <v>432</v>
      </c>
      <c r="F273" s="17" t="n">
        <f aca="false">SUMIFS('Claim lines'!$E$2:$E$1102,'Claim lines'!$A$2:$A$1102,A273)</f>
        <v>23853.5</v>
      </c>
      <c r="G273" s="17" t="n">
        <v>0</v>
      </c>
      <c r="H273" s="17" t="n">
        <v>0</v>
      </c>
      <c r="I273" s="17" t="n">
        <f aca="false">F273-G273+H273</f>
        <v>23853.5</v>
      </c>
      <c r="J273" s="17" t="n">
        <f aca="false">ROUND(ROUND(I273*100,0)/10,0)/100</f>
        <v>2385.35</v>
      </c>
      <c r="K273" s="17" t="n">
        <f aca="false">I273+J273</f>
        <v>26238.85</v>
      </c>
      <c r="L273" s="19" t="s">
        <v>433</v>
      </c>
      <c r="M273" s="23" t="n">
        <f aca="false">DATE(YEAR(D273),MONTH(D273),1)</f>
        <v>46082</v>
      </c>
    </row>
    <row r="274" customFormat="false" ht="15" hidden="false" customHeight="false" outlineLevel="0" collapsed="false">
      <c r="A274" s="19" t="s">
        <v>706</v>
      </c>
      <c r="B274" s="19" t="s">
        <v>169</v>
      </c>
      <c r="C274" s="19" t="s">
        <v>170</v>
      </c>
      <c r="D274" s="22" t="n">
        <v>46106</v>
      </c>
      <c r="E274" s="19" t="s">
        <v>432</v>
      </c>
      <c r="F274" s="17" t="n">
        <f aca="false">SUMIFS('Claim lines'!$E$2:$E$1102,'Claim lines'!$A$2:$A$1102,A274)</f>
        <v>56582.4</v>
      </c>
      <c r="G274" s="17" t="n">
        <v>0</v>
      </c>
      <c r="H274" s="17" t="n">
        <v>0</v>
      </c>
      <c r="I274" s="17" t="n">
        <f aca="false">F274-G274+H274</f>
        <v>56582.4</v>
      </c>
      <c r="J274" s="17" t="n">
        <f aca="false">ROUND(ROUND(I274*100,0)/10,0)/100</f>
        <v>5658.24</v>
      </c>
      <c r="K274" s="17" t="n">
        <f aca="false">I274+J274</f>
        <v>62240.64</v>
      </c>
      <c r="L274" s="19" t="s">
        <v>433</v>
      </c>
      <c r="M274" s="23" t="n">
        <f aca="false">DATE(YEAR(D274),MONTH(D274),1)</f>
        <v>46082</v>
      </c>
    </row>
    <row r="275" customFormat="false" ht="15" hidden="false" customHeight="false" outlineLevel="0" collapsed="false">
      <c r="A275" s="19" t="s">
        <v>707</v>
      </c>
      <c r="B275" s="19" t="s">
        <v>171</v>
      </c>
      <c r="C275" s="19" t="s">
        <v>172</v>
      </c>
      <c r="D275" s="22" t="n">
        <v>46106</v>
      </c>
      <c r="E275" s="19" t="s">
        <v>432</v>
      </c>
      <c r="F275" s="17" t="n">
        <f aca="false">SUMIFS('Claim lines'!$E$2:$E$1102,'Claim lines'!$A$2:$A$1102,A275)</f>
        <v>13191.75</v>
      </c>
      <c r="G275" s="17" t="n">
        <v>0</v>
      </c>
      <c r="H275" s="17" t="n">
        <v>0</v>
      </c>
      <c r="I275" s="17" t="n">
        <f aca="false">F275-G275+H275</f>
        <v>13191.75</v>
      </c>
      <c r="J275" s="17" t="n">
        <f aca="false">ROUND(ROUND(I275*100,0)/10,0)/100</f>
        <v>1319.18</v>
      </c>
      <c r="K275" s="17" t="n">
        <f aca="false">I275+J275</f>
        <v>14510.93</v>
      </c>
      <c r="L275" s="19" t="s">
        <v>433</v>
      </c>
      <c r="M275" s="23" t="n">
        <f aca="false">DATE(YEAR(D275),MONTH(D275),1)</f>
        <v>46082</v>
      </c>
    </row>
    <row r="276" customFormat="false" ht="15" hidden="false" customHeight="false" outlineLevel="0" collapsed="false">
      <c r="A276" s="19" t="s">
        <v>708</v>
      </c>
      <c r="B276" s="19" t="s">
        <v>174</v>
      </c>
      <c r="C276" s="19" t="s">
        <v>175</v>
      </c>
      <c r="D276" s="22" t="n">
        <v>46106</v>
      </c>
      <c r="E276" s="19" t="s">
        <v>432</v>
      </c>
      <c r="F276" s="17" t="n">
        <f aca="false">SUMIFS('Claim lines'!$E$2:$E$1102,'Claim lines'!$A$2:$A$1102,A276)</f>
        <v>16789.8</v>
      </c>
      <c r="G276" s="17" t="n">
        <v>839.49</v>
      </c>
      <c r="H276" s="17" t="n">
        <v>0</v>
      </c>
      <c r="I276" s="17" t="n">
        <f aca="false">F276-G276+H276</f>
        <v>15950.31</v>
      </c>
      <c r="J276" s="17" t="n">
        <f aca="false">ROUND(ROUND(I276*100,0)/10,0)/100</f>
        <v>1595.03</v>
      </c>
      <c r="K276" s="17" t="n">
        <f aca="false">I276+J276</f>
        <v>17545.34</v>
      </c>
      <c r="L276" s="19" t="s">
        <v>433</v>
      </c>
      <c r="M276" s="23" t="n">
        <f aca="false">DATE(YEAR(D276),MONTH(D276),1)</f>
        <v>46082</v>
      </c>
    </row>
    <row r="277" customFormat="false" ht="15" hidden="false" customHeight="false" outlineLevel="0" collapsed="false">
      <c r="A277" s="19" t="s">
        <v>709</v>
      </c>
      <c r="B277" s="19" t="s">
        <v>176</v>
      </c>
      <c r="C277" s="19" t="s">
        <v>177</v>
      </c>
      <c r="D277" s="22" t="n">
        <v>46106</v>
      </c>
      <c r="E277" s="19" t="s">
        <v>432</v>
      </c>
      <c r="F277" s="17" t="n">
        <f aca="false">SUMIFS('Claim lines'!$E$2:$E$1102,'Claim lines'!$A$2:$A$1102,A277)</f>
        <v>5514.6</v>
      </c>
      <c r="G277" s="17" t="n">
        <v>0</v>
      </c>
      <c r="H277" s="17" t="n">
        <v>0</v>
      </c>
      <c r="I277" s="17" t="n">
        <f aca="false">F277-G277+H277</f>
        <v>5514.6</v>
      </c>
      <c r="J277" s="17" t="n">
        <f aca="false">ROUND(ROUND(I277*100,0)/10,0)/100</f>
        <v>551.46</v>
      </c>
      <c r="K277" s="17" t="n">
        <f aca="false">I277+J277</f>
        <v>6066.06</v>
      </c>
      <c r="L277" s="19" t="s">
        <v>433</v>
      </c>
      <c r="M277" s="23" t="n">
        <f aca="false">DATE(YEAR(D277),MONTH(D277),1)</f>
        <v>46082</v>
      </c>
    </row>
    <row r="278" customFormat="false" ht="15" hidden="false" customHeight="false" outlineLevel="0" collapsed="false">
      <c r="A278" s="19" t="s">
        <v>710</v>
      </c>
      <c r="B278" s="19" t="s">
        <v>178</v>
      </c>
      <c r="C278" s="19" t="s">
        <v>179</v>
      </c>
      <c r="D278" s="22" t="n">
        <v>46106</v>
      </c>
      <c r="E278" s="19" t="s">
        <v>432</v>
      </c>
      <c r="F278" s="17" t="n">
        <f aca="false">SUMIFS('Claim lines'!$E$2:$E$1102,'Claim lines'!$A$2:$A$1102,A278)</f>
        <v>1376.95</v>
      </c>
      <c r="G278" s="17" t="n">
        <v>0</v>
      </c>
      <c r="H278" s="17" t="n">
        <v>0</v>
      </c>
      <c r="I278" s="17" t="n">
        <f aca="false">F278-G278+H278</f>
        <v>1376.95</v>
      </c>
      <c r="J278" s="17" t="n">
        <f aca="false">ROUND(ROUND(I278*100,0)/10,0)/100</f>
        <v>137.7</v>
      </c>
      <c r="K278" s="17" t="n">
        <f aca="false">I278+J278</f>
        <v>1514.65</v>
      </c>
      <c r="L278" s="19" t="s">
        <v>433</v>
      </c>
      <c r="M278" s="23" t="n">
        <f aca="false">DATE(YEAR(D278),MONTH(D278),1)</f>
        <v>46082</v>
      </c>
    </row>
    <row r="279" customFormat="false" ht="15" hidden="false" customHeight="false" outlineLevel="0" collapsed="false">
      <c r="A279" s="19" t="s">
        <v>711</v>
      </c>
      <c r="B279" s="19" t="s">
        <v>180</v>
      </c>
      <c r="C279" s="19" t="s">
        <v>181</v>
      </c>
      <c r="D279" s="22" t="n">
        <v>46106</v>
      </c>
      <c r="E279" s="19" t="s">
        <v>432</v>
      </c>
      <c r="F279" s="17" t="n">
        <f aca="false">SUMIFS('Claim lines'!$E$2:$E$1102,'Claim lines'!$A$2:$A$1102,A279)</f>
        <v>1892.7</v>
      </c>
      <c r="G279" s="17" t="n">
        <v>0</v>
      </c>
      <c r="H279" s="17" t="n">
        <v>0</v>
      </c>
      <c r="I279" s="17" t="n">
        <f aca="false">F279-G279+H279</f>
        <v>1892.7</v>
      </c>
      <c r="J279" s="17" t="n">
        <f aca="false">ROUND(ROUND(I279*100,0)/10,0)/100</f>
        <v>189.27</v>
      </c>
      <c r="K279" s="17" t="n">
        <f aca="false">I279+J279</f>
        <v>2081.97</v>
      </c>
      <c r="L279" s="19" t="s">
        <v>433</v>
      </c>
      <c r="M279" s="23" t="n">
        <f aca="false">DATE(YEAR(D279),MONTH(D279),1)</f>
        <v>46082</v>
      </c>
    </row>
    <row r="280" customFormat="false" ht="15" hidden="false" customHeight="false" outlineLevel="0" collapsed="false">
      <c r="A280" s="19" t="s">
        <v>712</v>
      </c>
      <c r="B280" s="19" t="s">
        <v>182</v>
      </c>
      <c r="C280" s="19" t="s">
        <v>183</v>
      </c>
      <c r="D280" s="22" t="n">
        <v>46106</v>
      </c>
      <c r="E280" s="19" t="s">
        <v>432</v>
      </c>
      <c r="F280" s="17" t="n">
        <f aca="false">SUMIFS('Claim lines'!$E$2:$E$1102,'Claim lines'!$A$2:$A$1102,A280)</f>
        <v>2483.7</v>
      </c>
      <c r="G280" s="17" t="n">
        <v>0</v>
      </c>
      <c r="H280" s="17" t="n">
        <v>0</v>
      </c>
      <c r="I280" s="17" t="n">
        <f aca="false">F280-G280+H280</f>
        <v>2483.7</v>
      </c>
      <c r="J280" s="17" t="n">
        <f aca="false">ROUND(ROUND(I280*100,0)/10,0)/100</f>
        <v>248.37</v>
      </c>
      <c r="K280" s="17" t="n">
        <f aca="false">I280+J280</f>
        <v>2732.07</v>
      </c>
      <c r="L280" s="19" t="s">
        <v>433</v>
      </c>
      <c r="M280" s="23" t="n">
        <f aca="false">DATE(YEAR(D280),MONTH(D280),1)</f>
        <v>46082</v>
      </c>
    </row>
    <row r="281" customFormat="false" ht="15" hidden="false" customHeight="false" outlineLevel="0" collapsed="false">
      <c r="A281" s="19" t="s">
        <v>713</v>
      </c>
      <c r="B281" s="19" t="s">
        <v>185</v>
      </c>
      <c r="C281" s="19" t="s">
        <v>186</v>
      </c>
      <c r="D281" s="22" t="n">
        <v>46106</v>
      </c>
      <c r="E281" s="19" t="s">
        <v>432</v>
      </c>
      <c r="F281" s="17" t="n">
        <f aca="false">SUMIFS('Claim lines'!$E$2:$E$1102,'Claim lines'!$A$2:$A$1102,A281)</f>
        <v>15075</v>
      </c>
      <c r="G281" s="17" t="n">
        <v>753.75</v>
      </c>
      <c r="H281" s="17" t="n">
        <v>0</v>
      </c>
      <c r="I281" s="17" t="n">
        <f aca="false">F281-G281+H281</f>
        <v>14321.25</v>
      </c>
      <c r="J281" s="17" t="n">
        <f aca="false">ROUND(ROUND(I281*100,0)/10,0)/100</f>
        <v>1432.13</v>
      </c>
      <c r="K281" s="17" t="n">
        <f aca="false">I281+J281</f>
        <v>15753.38</v>
      </c>
      <c r="L281" s="19" t="s">
        <v>433</v>
      </c>
      <c r="M281" s="23" t="n">
        <f aca="false">DATE(YEAR(D281),MONTH(D281),1)</f>
        <v>46082</v>
      </c>
    </row>
    <row r="282" customFormat="false" ht="15" hidden="false" customHeight="false" outlineLevel="0" collapsed="false">
      <c r="A282" s="19" t="s">
        <v>714</v>
      </c>
      <c r="B282" s="19" t="s">
        <v>187</v>
      </c>
      <c r="C282" s="19" t="s">
        <v>188</v>
      </c>
      <c r="D282" s="22" t="n">
        <v>46106</v>
      </c>
      <c r="E282" s="19" t="s">
        <v>432</v>
      </c>
      <c r="F282" s="17" t="n">
        <f aca="false">SUMIFS('Claim lines'!$E$2:$E$1102,'Claim lines'!$A$2:$A$1102,A282)</f>
        <v>10042.95</v>
      </c>
      <c r="G282" s="17" t="n">
        <v>0</v>
      </c>
      <c r="H282" s="17" t="n">
        <v>0</v>
      </c>
      <c r="I282" s="17" t="n">
        <f aca="false">F282-G282+H282</f>
        <v>10042.95</v>
      </c>
      <c r="J282" s="17" t="n">
        <f aca="false">ROUND(ROUND(I282*100,0)/10,0)/100</f>
        <v>1004.3</v>
      </c>
      <c r="K282" s="17" t="n">
        <f aca="false">I282+J282</f>
        <v>11047.25</v>
      </c>
      <c r="L282" s="19" t="s">
        <v>433</v>
      </c>
      <c r="M282" s="23" t="n">
        <f aca="false">DATE(YEAR(D282),MONTH(D282),1)</f>
        <v>46082</v>
      </c>
    </row>
    <row r="283" customFormat="false" ht="15" hidden="false" customHeight="false" outlineLevel="0" collapsed="false">
      <c r="A283" s="19" t="s">
        <v>715</v>
      </c>
      <c r="B283" s="19" t="s">
        <v>113</v>
      </c>
      <c r="C283" s="19" t="s">
        <v>114</v>
      </c>
      <c r="D283" s="22" t="n">
        <v>46122</v>
      </c>
      <c r="E283" s="19" t="s">
        <v>432</v>
      </c>
      <c r="F283" s="17" t="n">
        <f aca="false">SUMIFS('Claim lines'!$E$2:$E$1102,'Claim lines'!$A$2:$A$1102,A283)</f>
        <v>7080.9</v>
      </c>
      <c r="G283" s="17" t="n">
        <v>0</v>
      </c>
      <c r="H283" s="17" t="n">
        <v>0</v>
      </c>
      <c r="I283" s="17" t="n">
        <f aca="false">F283-G283+H283</f>
        <v>7080.9</v>
      </c>
      <c r="J283" s="17" t="n">
        <f aca="false">ROUND(ROUND(I283*100,0)/10,0)/100</f>
        <v>708.09</v>
      </c>
      <c r="K283" s="17" t="n">
        <f aca="false">I283+J283</f>
        <v>7788.99</v>
      </c>
      <c r="L283" s="19" t="s">
        <v>433</v>
      </c>
      <c r="M283" s="23" t="n">
        <f aca="false">DATE(YEAR(D283),MONTH(D283),1)</f>
        <v>46113</v>
      </c>
    </row>
    <row r="284" customFormat="false" ht="15" hidden="false" customHeight="false" outlineLevel="0" collapsed="false">
      <c r="A284" s="19" t="s">
        <v>716</v>
      </c>
      <c r="B284" s="19" t="s">
        <v>120</v>
      </c>
      <c r="C284" s="19" t="s">
        <v>121</v>
      </c>
      <c r="D284" s="22" t="n">
        <v>46122</v>
      </c>
      <c r="E284" s="19" t="s">
        <v>432</v>
      </c>
      <c r="F284" s="17" t="n">
        <f aca="false">SUMIFS('Claim lines'!$E$2:$E$1102,'Claim lines'!$A$2:$A$1102,A284)</f>
        <v>4226.4</v>
      </c>
      <c r="G284" s="17" t="n">
        <v>211.32</v>
      </c>
      <c r="H284" s="17" t="n">
        <v>0</v>
      </c>
      <c r="I284" s="17" t="n">
        <f aca="false">F284-G284+H284</f>
        <v>4015.08</v>
      </c>
      <c r="J284" s="17" t="n">
        <f aca="false">ROUND(ROUND(I284*100,0)/10,0)/100</f>
        <v>401.51</v>
      </c>
      <c r="K284" s="17" t="n">
        <f aca="false">I284+J284</f>
        <v>4416.59</v>
      </c>
      <c r="L284" s="19" t="s">
        <v>433</v>
      </c>
      <c r="M284" s="23" t="n">
        <f aca="false">DATE(YEAR(D284),MONTH(D284),1)</f>
        <v>46113</v>
      </c>
    </row>
    <row r="285" customFormat="false" ht="15" hidden="false" customHeight="false" outlineLevel="0" collapsed="false">
      <c r="A285" s="19" t="s">
        <v>717</v>
      </c>
      <c r="B285" s="19" t="s">
        <v>124</v>
      </c>
      <c r="C285" s="19" t="s">
        <v>125</v>
      </c>
      <c r="D285" s="22" t="n">
        <v>46122</v>
      </c>
      <c r="E285" s="19" t="s">
        <v>432</v>
      </c>
      <c r="F285" s="17" t="n">
        <f aca="false">SUMIFS('Claim lines'!$E$2:$E$1102,'Claim lines'!$A$2:$A$1102,A285)</f>
        <v>8679.75</v>
      </c>
      <c r="G285" s="17" t="n">
        <v>433.99</v>
      </c>
      <c r="H285" s="17" t="n">
        <v>0</v>
      </c>
      <c r="I285" s="17" t="n">
        <f aca="false">F285-G285+H285</f>
        <v>8245.76</v>
      </c>
      <c r="J285" s="17" t="n">
        <f aca="false">ROUND(ROUND(I285*100,0)/10,0)/100</f>
        <v>824.58</v>
      </c>
      <c r="K285" s="17" t="n">
        <f aca="false">I285+J285</f>
        <v>9070.34</v>
      </c>
      <c r="L285" s="19" t="s">
        <v>433</v>
      </c>
      <c r="M285" s="23" t="n">
        <f aca="false">DATE(YEAR(D285),MONTH(D285),1)</f>
        <v>46113</v>
      </c>
    </row>
    <row r="286" customFormat="false" ht="15" hidden="false" customHeight="false" outlineLevel="0" collapsed="false">
      <c r="A286" s="19" t="s">
        <v>718</v>
      </c>
      <c r="B286" s="19" t="s">
        <v>134</v>
      </c>
      <c r="C286" s="19" t="s">
        <v>135</v>
      </c>
      <c r="D286" s="22" t="n">
        <v>46122</v>
      </c>
      <c r="E286" s="19" t="s">
        <v>432</v>
      </c>
      <c r="F286" s="17" t="n">
        <f aca="false">SUMIFS('Claim lines'!$E$2:$E$1102,'Claim lines'!$A$2:$A$1102,A286)</f>
        <v>9567.15</v>
      </c>
      <c r="G286" s="17" t="n">
        <v>478.36</v>
      </c>
      <c r="H286" s="17" t="n">
        <v>0</v>
      </c>
      <c r="I286" s="17" t="n">
        <f aca="false">F286-G286+H286</f>
        <v>9088.79</v>
      </c>
      <c r="J286" s="17" t="n">
        <f aca="false">ROUND(ROUND(I286*100,0)/10,0)/100</f>
        <v>908.88</v>
      </c>
      <c r="K286" s="17" t="n">
        <f aca="false">I286+J286</f>
        <v>9997.67</v>
      </c>
      <c r="L286" s="19" t="s">
        <v>433</v>
      </c>
      <c r="M286" s="23" t="n">
        <f aca="false">DATE(YEAR(D286),MONTH(D286),1)</f>
        <v>46113</v>
      </c>
    </row>
    <row r="287" customFormat="false" ht="15" hidden="false" customHeight="false" outlineLevel="0" collapsed="false">
      <c r="A287" s="19" t="s">
        <v>719</v>
      </c>
      <c r="B287" s="19" t="s">
        <v>140</v>
      </c>
      <c r="C287" s="19" t="s">
        <v>141</v>
      </c>
      <c r="D287" s="22" t="n">
        <v>46122</v>
      </c>
      <c r="E287" s="19" t="s">
        <v>432</v>
      </c>
      <c r="F287" s="17" t="n">
        <f aca="false">SUMIFS('Claim lines'!$E$2:$E$1102,'Claim lines'!$A$2:$A$1102,A287)</f>
        <v>6222.4</v>
      </c>
      <c r="G287" s="17" t="n">
        <v>311.12</v>
      </c>
      <c r="H287" s="17" t="n">
        <v>0</v>
      </c>
      <c r="I287" s="17" t="n">
        <f aca="false">F287-G287+H287</f>
        <v>5911.28</v>
      </c>
      <c r="J287" s="17" t="n">
        <f aca="false">ROUND(ROUND(I287*100,0)/10,0)/100</f>
        <v>591.13</v>
      </c>
      <c r="K287" s="17" t="n">
        <f aca="false">I287+J287</f>
        <v>6502.41</v>
      </c>
      <c r="L287" s="19" t="s">
        <v>433</v>
      </c>
      <c r="M287" s="23" t="n">
        <f aca="false">DATE(YEAR(D287),MONTH(D287),1)</f>
        <v>46113</v>
      </c>
    </row>
    <row r="288" customFormat="false" ht="15" hidden="false" customHeight="false" outlineLevel="0" collapsed="false">
      <c r="A288" s="19" t="s">
        <v>720</v>
      </c>
      <c r="B288" s="19" t="s">
        <v>147</v>
      </c>
      <c r="C288" s="19" t="s">
        <v>148</v>
      </c>
      <c r="D288" s="22" t="n">
        <v>46122</v>
      </c>
      <c r="E288" s="19" t="s">
        <v>432</v>
      </c>
      <c r="F288" s="17" t="n">
        <f aca="false">SUMIFS('Claim lines'!$E$2:$E$1102,'Claim lines'!$A$2:$A$1102,A288)</f>
        <v>20598.4</v>
      </c>
      <c r="G288" s="17" t="n">
        <v>0</v>
      </c>
      <c r="H288" s="17" t="n">
        <v>0</v>
      </c>
      <c r="I288" s="17" t="n">
        <f aca="false">F288-G288+H288</f>
        <v>20598.4</v>
      </c>
      <c r="J288" s="17" t="n">
        <f aca="false">ROUND(ROUND(I288*100,0)/10,0)/100</f>
        <v>2059.84</v>
      </c>
      <c r="K288" s="17" t="n">
        <f aca="false">I288+J288</f>
        <v>22658.24</v>
      </c>
      <c r="L288" s="19" t="s">
        <v>433</v>
      </c>
      <c r="M288" s="23" t="n">
        <f aca="false">DATE(YEAR(D288),MONTH(D288),1)</f>
        <v>46113</v>
      </c>
    </row>
    <row r="289" customFormat="false" ht="15" hidden="false" customHeight="false" outlineLevel="0" collapsed="false">
      <c r="A289" s="19" t="s">
        <v>721</v>
      </c>
      <c r="B289" s="19" t="s">
        <v>149</v>
      </c>
      <c r="C289" s="19" t="s">
        <v>150</v>
      </c>
      <c r="D289" s="22" t="n">
        <v>46122</v>
      </c>
      <c r="E289" s="19" t="s">
        <v>432</v>
      </c>
      <c r="F289" s="17" t="n">
        <f aca="false">SUMIFS('Claim lines'!$E$2:$E$1102,'Claim lines'!$A$2:$A$1102,A289)</f>
        <v>10978.4</v>
      </c>
      <c r="G289" s="17" t="n">
        <v>0</v>
      </c>
      <c r="H289" s="17" t="n">
        <v>0</v>
      </c>
      <c r="I289" s="17" t="n">
        <f aca="false">F289-G289+H289</f>
        <v>10978.4</v>
      </c>
      <c r="J289" s="17" t="n">
        <f aca="false">ROUND(ROUND(I289*100,0)/10,0)/100</f>
        <v>1097.84</v>
      </c>
      <c r="K289" s="17" t="n">
        <f aca="false">I289+J289</f>
        <v>12076.24</v>
      </c>
      <c r="L289" s="19" t="s">
        <v>433</v>
      </c>
      <c r="M289" s="23" t="n">
        <f aca="false">DATE(YEAR(D289),MONTH(D289),1)</f>
        <v>46113</v>
      </c>
    </row>
    <row r="290" customFormat="false" ht="15" hidden="false" customHeight="false" outlineLevel="0" collapsed="false">
      <c r="A290" s="19" t="s">
        <v>722</v>
      </c>
      <c r="B290" s="19" t="s">
        <v>154</v>
      </c>
      <c r="C290" s="19" t="s">
        <v>155</v>
      </c>
      <c r="D290" s="22" t="n">
        <v>46122</v>
      </c>
      <c r="E290" s="19" t="s">
        <v>432</v>
      </c>
      <c r="F290" s="17" t="n">
        <f aca="false">SUMIFS('Claim lines'!$E$2:$E$1102,'Claim lines'!$A$2:$A$1102,A290)</f>
        <v>18335.4</v>
      </c>
      <c r="G290" s="17" t="n">
        <v>0</v>
      </c>
      <c r="H290" s="17" t="n">
        <v>0</v>
      </c>
      <c r="I290" s="17" t="n">
        <f aca="false">F290-G290+H290</f>
        <v>18335.4</v>
      </c>
      <c r="J290" s="17" t="n">
        <f aca="false">ROUND(ROUND(I290*100,0)/10,0)/100</f>
        <v>1833.54</v>
      </c>
      <c r="K290" s="17" t="n">
        <f aca="false">I290+J290</f>
        <v>20168.94</v>
      </c>
      <c r="L290" s="19" t="s">
        <v>433</v>
      </c>
      <c r="M290" s="23" t="n">
        <f aca="false">DATE(YEAR(D290),MONTH(D290),1)</f>
        <v>46113</v>
      </c>
    </row>
    <row r="291" customFormat="false" ht="15" hidden="false" customHeight="false" outlineLevel="0" collapsed="false">
      <c r="A291" s="19" t="s">
        <v>723</v>
      </c>
      <c r="B291" s="19" t="s">
        <v>161</v>
      </c>
      <c r="C291" s="19" t="s">
        <v>162</v>
      </c>
      <c r="D291" s="22" t="n">
        <v>46122</v>
      </c>
      <c r="E291" s="19" t="s">
        <v>432</v>
      </c>
      <c r="F291" s="17" t="n">
        <f aca="false">SUMIFS('Claim lines'!$E$2:$E$1102,'Claim lines'!$A$2:$A$1102,A291)</f>
        <v>16173.25</v>
      </c>
      <c r="G291" s="17" t="n">
        <v>0</v>
      </c>
      <c r="H291" s="17" t="n">
        <v>0</v>
      </c>
      <c r="I291" s="17" t="n">
        <f aca="false">F291-G291+H291</f>
        <v>16173.25</v>
      </c>
      <c r="J291" s="17" t="n">
        <f aca="false">ROUND(ROUND(I291*100,0)/10,0)/100</f>
        <v>1617.33</v>
      </c>
      <c r="K291" s="17" t="n">
        <f aca="false">I291+J291</f>
        <v>17790.58</v>
      </c>
      <c r="L291" s="19" t="s">
        <v>433</v>
      </c>
      <c r="M291" s="23" t="n">
        <f aca="false">DATE(YEAR(D291),MONTH(D291),1)</f>
        <v>46113</v>
      </c>
    </row>
    <row r="292" customFormat="false" ht="15" hidden="false" customHeight="false" outlineLevel="0" collapsed="false">
      <c r="A292" s="19" t="s">
        <v>724</v>
      </c>
      <c r="B292" s="19" t="s">
        <v>165</v>
      </c>
      <c r="C292" s="19" t="s">
        <v>166</v>
      </c>
      <c r="D292" s="22" t="n">
        <v>46122</v>
      </c>
      <c r="E292" s="19" t="s">
        <v>432</v>
      </c>
      <c r="F292" s="17" t="n">
        <f aca="false">SUMIFS('Claim lines'!$E$2:$E$1102,'Claim lines'!$A$2:$A$1102,A292)</f>
        <v>6945.6</v>
      </c>
      <c r="G292" s="17" t="n">
        <v>0</v>
      </c>
      <c r="H292" s="17" t="n">
        <v>0</v>
      </c>
      <c r="I292" s="17" t="n">
        <f aca="false">F292-G292+H292</f>
        <v>6945.6</v>
      </c>
      <c r="J292" s="17" t="n">
        <f aca="false">ROUND(ROUND(I292*100,0)/10,0)/100</f>
        <v>694.56</v>
      </c>
      <c r="K292" s="17" t="n">
        <f aca="false">I292+J292</f>
        <v>7640.16</v>
      </c>
      <c r="L292" s="19" t="s">
        <v>433</v>
      </c>
      <c r="M292" s="23" t="n">
        <f aca="false">DATE(YEAR(D292),MONTH(D292),1)</f>
        <v>46113</v>
      </c>
    </row>
    <row r="293" customFormat="false" ht="15" hidden="false" customHeight="false" outlineLevel="0" collapsed="false">
      <c r="A293" s="19" t="s">
        <v>725</v>
      </c>
      <c r="B293" s="19" t="s">
        <v>169</v>
      </c>
      <c r="C293" s="19" t="s">
        <v>170</v>
      </c>
      <c r="D293" s="22" t="n">
        <v>46122</v>
      </c>
      <c r="E293" s="19" t="s">
        <v>432</v>
      </c>
      <c r="F293" s="17" t="n">
        <f aca="false">SUMIFS('Claim lines'!$E$2:$E$1102,'Claim lines'!$A$2:$A$1102,A293)</f>
        <v>56582.4</v>
      </c>
      <c r="G293" s="17" t="n">
        <v>0</v>
      </c>
      <c r="H293" s="17" t="n">
        <v>0</v>
      </c>
      <c r="I293" s="17" t="n">
        <f aca="false">F293-G293+H293</f>
        <v>56582.4</v>
      </c>
      <c r="J293" s="17" t="n">
        <f aca="false">ROUND(ROUND(I293*100,0)/10,0)/100</f>
        <v>5658.24</v>
      </c>
      <c r="K293" s="17" t="n">
        <f aca="false">I293+J293</f>
        <v>62240.64</v>
      </c>
      <c r="L293" s="19" t="s">
        <v>433</v>
      </c>
      <c r="M293" s="23" t="n">
        <f aca="false">DATE(YEAR(D293),MONTH(D293),1)</f>
        <v>46113</v>
      </c>
    </row>
    <row r="294" customFormat="false" ht="15" hidden="false" customHeight="false" outlineLevel="0" collapsed="false">
      <c r="A294" s="19" t="s">
        <v>726</v>
      </c>
      <c r="B294" s="19" t="s">
        <v>171</v>
      </c>
      <c r="C294" s="19" t="s">
        <v>172</v>
      </c>
      <c r="D294" s="22" t="n">
        <v>46122</v>
      </c>
      <c r="E294" s="19" t="s">
        <v>432</v>
      </c>
      <c r="F294" s="17" t="n">
        <f aca="false">SUMIFS('Claim lines'!$E$2:$E$1102,'Claim lines'!$A$2:$A$1102,A294)</f>
        <v>17589</v>
      </c>
      <c r="G294" s="17" t="n">
        <v>0</v>
      </c>
      <c r="H294" s="17" t="n">
        <v>0</v>
      </c>
      <c r="I294" s="17" t="n">
        <f aca="false">F294-G294+H294</f>
        <v>17589</v>
      </c>
      <c r="J294" s="17" t="n">
        <f aca="false">ROUND(ROUND(I294*100,0)/10,0)/100</f>
        <v>1758.9</v>
      </c>
      <c r="K294" s="17" t="n">
        <f aca="false">I294+J294</f>
        <v>19347.9</v>
      </c>
      <c r="L294" s="19" t="s">
        <v>433</v>
      </c>
      <c r="M294" s="23" t="n">
        <f aca="false">DATE(YEAR(D294),MONTH(D294),1)</f>
        <v>46113</v>
      </c>
    </row>
    <row r="295" customFormat="false" ht="15" hidden="false" customHeight="false" outlineLevel="0" collapsed="false">
      <c r="A295" s="19" t="s">
        <v>727</v>
      </c>
      <c r="B295" s="19" t="s">
        <v>174</v>
      </c>
      <c r="C295" s="19" t="s">
        <v>175</v>
      </c>
      <c r="D295" s="22" t="n">
        <v>46122</v>
      </c>
      <c r="E295" s="19" t="s">
        <v>432</v>
      </c>
      <c r="F295" s="17" t="n">
        <f aca="false">SUMIFS('Claim lines'!$E$2:$E$1102,'Claim lines'!$A$2:$A$1102,A295)</f>
        <v>16789.8</v>
      </c>
      <c r="G295" s="17" t="n">
        <v>839.49</v>
      </c>
      <c r="H295" s="17" t="n">
        <v>0</v>
      </c>
      <c r="I295" s="17" t="n">
        <f aca="false">F295-G295+H295</f>
        <v>15950.31</v>
      </c>
      <c r="J295" s="17" t="n">
        <f aca="false">ROUND(ROUND(I295*100,0)/10,0)/100</f>
        <v>1595.03</v>
      </c>
      <c r="K295" s="17" t="n">
        <f aca="false">I295+J295</f>
        <v>17545.34</v>
      </c>
      <c r="L295" s="19" t="s">
        <v>433</v>
      </c>
      <c r="M295" s="23" t="n">
        <f aca="false">DATE(YEAR(D295),MONTH(D295),1)</f>
        <v>46113</v>
      </c>
    </row>
    <row r="296" customFormat="false" ht="15" hidden="false" customHeight="false" outlineLevel="0" collapsed="false">
      <c r="A296" s="19" t="s">
        <v>728</v>
      </c>
      <c r="B296" s="19" t="s">
        <v>180</v>
      </c>
      <c r="C296" s="19" t="s">
        <v>181</v>
      </c>
      <c r="D296" s="22" t="n">
        <v>46122</v>
      </c>
      <c r="E296" s="19" t="s">
        <v>432</v>
      </c>
      <c r="F296" s="17" t="n">
        <f aca="false">SUMIFS('Claim lines'!$E$2:$E$1102,'Claim lines'!$A$2:$A$1102,A296)</f>
        <v>2839.05</v>
      </c>
      <c r="G296" s="17" t="n">
        <v>0</v>
      </c>
      <c r="H296" s="17" t="n">
        <v>0</v>
      </c>
      <c r="I296" s="17" t="n">
        <f aca="false">F296-G296+H296</f>
        <v>2839.05</v>
      </c>
      <c r="J296" s="17" t="n">
        <f aca="false">ROUND(ROUND(I296*100,0)/10,0)/100</f>
        <v>283.91</v>
      </c>
      <c r="K296" s="17" t="n">
        <f aca="false">I296+J296</f>
        <v>3122.96</v>
      </c>
      <c r="L296" s="19" t="s">
        <v>433</v>
      </c>
      <c r="M296" s="23" t="n">
        <f aca="false">DATE(YEAR(D296),MONTH(D296),1)</f>
        <v>46113</v>
      </c>
    </row>
    <row r="297" customFormat="false" ht="15" hidden="false" customHeight="false" outlineLevel="0" collapsed="false">
      <c r="A297" s="19" t="s">
        <v>729</v>
      </c>
      <c r="B297" s="19" t="s">
        <v>185</v>
      </c>
      <c r="C297" s="19" t="s">
        <v>186</v>
      </c>
      <c r="D297" s="22" t="n">
        <v>46122</v>
      </c>
      <c r="E297" s="19" t="s">
        <v>432</v>
      </c>
      <c r="F297" s="17" t="n">
        <f aca="false">SUMIFS('Claim lines'!$E$2:$E$1102,'Claim lines'!$A$2:$A$1102,A297)</f>
        <v>15075</v>
      </c>
      <c r="G297" s="17" t="n">
        <v>753.75</v>
      </c>
      <c r="H297" s="17" t="n">
        <v>0</v>
      </c>
      <c r="I297" s="17" t="n">
        <f aca="false">F297-G297+H297</f>
        <v>14321.25</v>
      </c>
      <c r="J297" s="17" t="n">
        <f aca="false">ROUND(ROUND(I297*100,0)/10,0)/100</f>
        <v>1432.13</v>
      </c>
      <c r="K297" s="17" t="n">
        <f aca="false">I297+J297</f>
        <v>15753.38</v>
      </c>
      <c r="L297" s="19" t="s">
        <v>433</v>
      </c>
      <c r="M297" s="23" t="n">
        <f aca="false">DATE(YEAR(D297),MONTH(D297),1)</f>
        <v>46113</v>
      </c>
    </row>
    <row r="298" customFormat="false" ht="15" hidden="false" customHeight="false" outlineLevel="0" collapsed="false">
      <c r="A298" s="19" t="s">
        <v>730</v>
      </c>
      <c r="B298" s="19" t="s">
        <v>87</v>
      </c>
      <c r="C298" s="19" t="s">
        <v>88</v>
      </c>
      <c r="D298" s="22" t="n">
        <v>46137</v>
      </c>
      <c r="E298" s="19" t="s">
        <v>483</v>
      </c>
      <c r="F298" s="17" t="n">
        <f aca="false">SUMIFS('Claim lines'!$E$2:$E$1102,'Claim lines'!$A$2:$A$1102,A298)</f>
        <v>24775</v>
      </c>
      <c r="G298" s="17" t="n">
        <v>1238.75</v>
      </c>
      <c r="H298" s="17" t="n">
        <v>10030.02</v>
      </c>
      <c r="I298" s="17" t="n">
        <f aca="false">F298-G298+H298</f>
        <v>33566.27</v>
      </c>
      <c r="J298" s="17" t="n">
        <f aca="false">ROUND(ROUND(I298*100,0)/10,0)/100</f>
        <v>3356.63</v>
      </c>
      <c r="K298" s="17" t="n">
        <f aca="false">I298+J298</f>
        <v>36922.9</v>
      </c>
      <c r="L298" s="19" t="s">
        <v>433</v>
      </c>
      <c r="M298" s="23" t="n">
        <f aca="false">DATE(YEAR(D298),MONTH(D298),1)</f>
        <v>46113</v>
      </c>
    </row>
    <row r="299" customFormat="false" ht="15" hidden="false" customHeight="false" outlineLevel="0" collapsed="false">
      <c r="A299" s="19" t="s">
        <v>731</v>
      </c>
      <c r="B299" s="19" t="s">
        <v>92</v>
      </c>
      <c r="C299" s="19" t="s">
        <v>93</v>
      </c>
      <c r="D299" s="22" t="n">
        <v>46137</v>
      </c>
      <c r="E299" s="19" t="s">
        <v>432</v>
      </c>
      <c r="F299" s="17" t="n">
        <f aca="false">SUMIFS('Claim lines'!$E$2:$E$1102,'Claim lines'!$A$2:$A$1102,A299)</f>
        <v>385.85</v>
      </c>
      <c r="G299" s="17" t="n">
        <v>19.29</v>
      </c>
      <c r="H299" s="17" t="n">
        <v>0</v>
      </c>
      <c r="I299" s="17" t="n">
        <f aca="false">F299-G299+H299</f>
        <v>366.56</v>
      </c>
      <c r="J299" s="17" t="n">
        <f aca="false">ROUND(ROUND(I299*100,0)/10,0)/100</f>
        <v>36.66</v>
      </c>
      <c r="K299" s="17" t="n">
        <f aca="false">I299+J299</f>
        <v>403.22</v>
      </c>
      <c r="L299" s="19" t="s">
        <v>433</v>
      </c>
      <c r="M299" s="23" t="n">
        <f aca="false">DATE(YEAR(D299),MONTH(D299),1)</f>
        <v>46113</v>
      </c>
    </row>
    <row r="300" customFormat="false" ht="15" hidden="false" customHeight="false" outlineLevel="0" collapsed="false">
      <c r="A300" s="19" t="s">
        <v>732</v>
      </c>
      <c r="B300" s="19" t="s">
        <v>97</v>
      </c>
      <c r="C300" s="19" t="s">
        <v>98</v>
      </c>
      <c r="D300" s="22" t="n">
        <v>46137</v>
      </c>
      <c r="E300" s="19" t="s">
        <v>432</v>
      </c>
      <c r="F300" s="17" t="n">
        <f aca="false">SUMIFS('Claim lines'!$E$2:$E$1102,'Claim lines'!$A$2:$A$1102,A300)</f>
        <v>12964.55</v>
      </c>
      <c r="G300" s="17" t="n">
        <v>648.23</v>
      </c>
      <c r="H300" s="17" t="n">
        <v>0</v>
      </c>
      <c r="I300" s="17" t="n">
        <f aca="false">F300-G300+H300</f>
        <v>12316.32</v>
      </c>
      <c r="J300" s="17" t="n">
        <f aca="false">ROUND(ROUND(I300*100,0)/10,0)/100</f>
        <v>1231.63</v>
      </c>
      <c r="K300" s="17" t="n">
        <f aca="false">I300+J300</f>
        <v>13547.95</v>
      </c>
      <c r="L300" s="19" t="s">
        <v>433</v>
      </c>
      <c r="M300" s="23" t="n">
        <f aca="false">DATE(YEAR(D300),MONTH(D300),1)</f>
        <v>46113</v>
      </c>
    </row>
    <row r="301" customFormat="false" ht="15" hidden="false" customHeight="false" outlineLevel="0" collapsed="false">
      <c r="A301" s="19" t="s">
        <v>733</v>
      </c>
      <c r="B301" s="19" t="s">
        <v>108</v>
      </c>
      <c r="C301" s="19" t="s">
        <v>109</v>
      </c>
      <c r="D301" s="22" t="n">
        <v>46137</v>
      </c>
      <c r="E301" s="19" t="s">
        <v>432</v>
      </c>
      <c r="F301" s="17" t="n">
        <f aca="false">SUMIFS('Claim lines'!$E$2:$E$1102,'Claim lines'!$A$2:$A$1102,A301)</f>
        <v>1437</v>
      </c>
      <c r="G301" s="17" t="n">
        <v>71.85</v>
      </c>
      <c r="H301" s="17" t="n">
        <v>0</v>
      </c>
      <c r="I301" s="17" t="n">
        <f aca="false">F301-G301+H301</f>
        <v>1365.15</v>
      </c>
      <c r="J301" s="17" t="n">
        <f aca="false">ROUND(ROUND(I301*100,0)/10,0)/100</f>
        <v>136.52</v>
      </c>
      <c r="K301" s="17" t="n">
        <f aca="false">I301+J301</f>
        <v>1501.67</v>
      </c>
      <c r="L301" s="19" t="s">
        <v>433</v>
      </c>
      <c r="M301" s="23" t="n">
        <f aca="false">DATE(YEAR(D301),MONTH(D301),1)</f>
        <v>46113</v>
      </c>
    </row>
    <row r="302" customFormat="false" ht="15" hidden="false" customHeight="false" outlineLevel="0" collapsed="false">
      <c r="A302" s="19" t="s">
        <v>734</v>
      </c>
      <c r="B302" s="19" t="s">
        <v>110</v>
      </c>
      <c r="C302" s="19" t="s">
        <v>111</v>
      </c>
      <c r="D302" s="22" t="n">
        <v>46137</v>
      </c>
      <c r="E302" s="19" t="s">
        <v>432</v>
      </c>
      <c r="F302" s="17" t="n">
        <f aca="false">SUMIFS('Claim lines'!$E$2:$E$1102,'Claim lines'!$A$2:$A$1102,A302)</f>
        <v>6526</v>
      </c>
      <c r="G302" s="17" t="n">
        <v>0</v>
      </c>
      <c r="H302" s="17" t="n">
        <v>0</v>
      </c>
      <c r="I302" s="17" t="n">
        <f aca="false">F302-G302+H302</f>
        <v>6526</v>
      </c>
      <c r="J302" s="17" t="n">
        <f aca="false">ROUND(ROUND(I302*100,0)/10,0)/100</f>
        <v>652.6</v>
      </c>
      <c r="K302" s="17" t="n">
        <f aca="false">I302+J302</f>
        <v>7178.6</v>
      </c>
      <c r="L302" s="19" t="s">
        <v>433</v>
      </c>
      <c r="M302" s="23" t="n">
        <f aca="false">DATE(YEAR(D302),MONTH(D302),1)</f>
        <v>46113</v>
      </c>
    </row>
    <row r="303" customFormat="false" ht="15" hidden="false" customHeight="false" outlineLevel="0" collapsed="false">
      <c r="A303" s="19" t="s">
        <v>735</v>
      </c>
      <c r="B303" s="19" t="s">
        <v>113</v>
      </c>
      <c r="C303" s="19" t="s">
        <v>114</v>
      </c>
      <c r="D303" s="22" t="n">
        <v>46137</v>
      </c>
      <c r="E303" s="19" t="s">
        <v>432</v>
      </c>
      <c r="F303" s="17" t="n">
        <f aca="false">SUMIFS('Claim lines'!$E$2:$E$1102,'Claim lines'!$A$2:$A$1102,A303)</f>
        <v>7080.9</v>
      </c>
      <c r="G303" s="17" t="n">
        <v>0</v>
      </c>
      <c r="H303" s="17" t="n">
        <v>0</v>
      </c>
      <c r="I303" s="17" t="n">
        <f aca="false">F303-G303+H303</f>
        <v>7080.9</v>
      </c>
      <c r="J303" s="17" t="n">
        <f aca="false">ROUND(ROUND(I303*100,0)/10,0)/100</f>
        <v>708.09</v>
      </c>
      <c r="K303" s="17" t="n">
        <f aca="false">I303+J303</f>
        <v>7788.99</v>
      </c>
      <c r="L303" s="19" t="s">
        <v>433</v>
      </c>
      <c r="M303" s="23" t="n">
        <f aca="false">DATE(YEAR(D303),MONTH(D303),1)</f>
        <v>46113</v>
      </c>
    </row>
    <row r="304" customFormat="false" ht="15" hidden="false" customHeight="false" outlineLevel="0" collapsed="false">
      <c r="A304" s="19" t="s">
        <v>736</v>
      </c>
      <c r="B304" s="19" t="s">
        <v>120</v>
      </c>
      <c r="C304" s="19" t="s">
        <v>121</v>
      </c>
      <c r="D304" s="22" t="n">
        <v>46137</v>
      </c>
      <c r="E304" s="19" t="s">
        <v>432</v>
      </c>
      <c r="F304" s="17" t="n">
        <f aca="false">SUMIFS('Claim lines'!$E$2:$E$1102,'Claim lines'!$A$2:$A$1102,A304)</f>
        <v>22471.2</v>
      </c>
      <c r="G304" s="17" t="n">
        <v>1123.56</v>
      </c>
      <c r="H304" s="17" t="n">
        <v>0</v>
      </c>
      <c r="I304" s="17" t="n">
        <f aca="false">F304-G304+H304</f>
        <v>21347.64</v>
      </c>
      <c r="J304" s="17" t="n">
        <f aca="false">ROUND(ROUND(I304*100,0)/10,0)/100</f>
        <v>2134.76</v>
      </c>
      <c r="K304" s="17" t="n">
        <f aca="false">I304+J304</f>
        <v>23482.4</v>
      </c>
      <c r="L304" s="19" t="s">
        <v>433</v>
      </c>
      <c r="M304" s="23" t="n">
        <f aca="false">DATE(YEAR(D304),MONTH(D304),1)</f>
        <v>46113</v>
      </c>
    </row>
    <row r="305" customFormat="false" ht="15" hidden="false" customHeight="false" outlineLevel="0" collapsed="false">
      <c r="A305" s="19" t="s">
        <v>737</v>
      </c>
      <c r="B305" s="19" t="s">
        <v>124</v>
      </c>
      <c r="C305" s="19" t="s">
        <v>125</v>
      </c>
      <c r="D305" s="22" t="n">
        <v>46137</v>
      </c>
      <c r="E305" s="19" t="s">
        <v>432</v>
      </c>
      <c r="F305" s="17" t="n">
        <f aca="false">SUMIFS('Claim lines'!$E$2:$E$1102,'Claim lines'!$A$2:$A$1102,A305)</f>
        <v>5786.5</v>
      </c>
      <c r="G305" s="17" t="n">
        <v>289.33</v>
      </c>
      <c r="H305" s="17" t="n">
        <v>0</v>
      </c>
      <c r="I305" s="17" t="n">
        <f aca="false">F305-G305+H305</f>
        <v>5497.17</v>
      </c>
      <c r="J305" s="17" t="n">
        <f aca="false">ROUND(ROUND(I305*100,0)/10,0)/100</f>
        <v>549.72</v>
      </c>
      <c r="K305" s="17" t="n">
        <f aca="false">I305+J305</f>
        <v>6046.89</v>
      </c>
      <c r="L305" s="19" t="s">
        <v>433</v>
      </c>
      <c r="M305" s="23" t="n">
        <f aca="false">DATE(YEAR(D305),MONTH(D305),1)</f>
        <v>46113</v>
      </c>
    </row>
    <row r="306" customFormat="false" ht="15" hidden="false" customHeight="false" outlineLevel="0" collapsed="false">
      <c r="A306" s="19" t="s">
        <v>738</v>
      </c>
      <c r="B306" s="19" t="s">
        <v>127</v>
      </c>
      <c r="C306" s="19" t="s">
        <v>128</v>
      </c>
      <c r="D306" s="22" t="n">
        <v>46137</v>
      </c>
      <c r="E306" s="19" t="s">
        <v>432</v>
      </c>
      <c r="F306" s="17" t="n">
        <f aca="false">SUMIFS('Claim lines'!$E$2:$E$1102,'Claim lines'!$A$2:$A$1102,A306)</f>
        <v>1613.4</v>
      </c>
      <c r="G306" s="17" t="n">
        <v>80.67</v>
      </c>
      <c r="H306" s="17" t="n">
        <v>0</v>
      </c>
      <c r="I306" s="17" t="n">
        <f aca="false">F306-G306+H306</f>
        <v>1532.73</v>
      </c>
      <c r="J306" s="17" t="n">
        <f aca="false">ROUND(ROUND(I306*100,0)/10,0)/100</f>
        <v>153.27</v>
      </c>
      <c r="K306" s="17" t="n">
        <f aca="false">I306+J306</f>
        <v>1686</v>
      </c>
      <c r="L306" s="19" t="s">
        <v>433</v>
      </c>
      <c r="M306" s="23" t="n">
        <f aca="false">DATE(YEAR(D306),MONTH(D306),1)</f>
        <v>46113</v>
      </c>
    </row>
    <row r="307" customFormat="false" ht="15" hidden="false" customHeight="false" outlineLevel="0" collapsed="false">
      <c r="A307" s="19" t="s">
        <v>739</v>
      </c>
      <c r="B307" s="19" t="s">
        <v>134</v>
      </c>
      <c r="C307" s="19" t="s">
        <v>135</v>
      </c>
      <c r="D307" s="22" t="n">
        <v>46137</v>
      </c>
      <c r="E307" s="19" t="s">
        <v>432</v>
      </c>
      <c r="F307" s="17" t="n">
        <f aca="false">SUMIFS('Claim lines'!$E$2:$E$1102,'Claim lines'!$A$2:$A$1102,A307)</f>
        <v>10971.85</v>
      </c>
      <c r="G307" s="17" t="n">
        <v>548.59</v>
      </c>
      <c r="H307" s="17" t="n">
        <v>0</v>
      </c>
      <c r="I307" s="17" t="n">
        <f aca="false">F307-G307+H307</f>
        <v>10423.26</v>
      </c>
      <c r="J307" s="17" t="n">
        <f aca="false">ROUND(ROUND(I307*100,0)/10,0)/100</f>
        <v>1042.33</v>
      </c>
      <c r="K307" s="17" t="n">
        <f aca="false">I307+J307</f>
        <v>11465.59</v>
      </c>
      <c r="L307" s="19" t="s">
        <v>433</v>
      </c>
      <c r="M307" s="23" t="n">
        <f aca="false">DATE(YEAR(D307),MONTH(D307),1)</f>
        <v>46113</v>
      </c>
    </row>
    <row r="308" customFormat="false" ht="15" hidden="false" customHeight="false" outlineLevel="0" collapsed="false">
      <c r="A308" s="19" t="s">
        <v>740</v>
      </c>
      <c r="B308" s="19" t="s">
        <v>138</v>
      </c>
      <c r="C308" s="19" t="s">
        <v>139</v>
      </c>
      <c r="D308" s="22" t="n">
        <v>46137</v>
      </c>
      <c r="E308" s="19" t="s">
        <v>432</v>
      </c>
      <c r="F308" s="17" t="n">
        <f aca="false">SUMIFS('Claim lines'!$E$2:$E$1102,'Claim lines'!$A$2:$A$1102,A308)</f>
        <v>10587</v>
      </c>
      <c r="G308" s="17" t="n">
        <v>529.35</v>
      </c>
      <c r="H308" s="17" t="n">
        <v>0</v>
      </c>
      <c r="I308" s="17" t="n">
        <f aca="false">F308-G308+H308</f>
        <v>10057.65</v>
      </c>
      <c r="J308" s="17" t="n">
        <f aca="false">ROUND(ROUND(I308*100,0)/10,0)/100</f>
        <v>1005.77</v>
      </c>
      <c r="K308" s="17" t="n">
        <f aca="false">I308+J308</f>
        <v>11063.42</v>
      </c>
      <c r="L308" s="19" t="s">
        <v>433</v>
      </c>
      <c r="M308" s="23" t="n">
        <f aca="false">DATE(YEAR(D308),MONTH(D308),1)</f>
        <v>46113</v>
      </c>
    </row>
    <row r="309" customFormat="false" ht="15" hidden="false" customHeight="false" outlineLevel="0" collapsed="false">
      <c r="A309" s="19" t="s">
        <v>741</v>
      </c>
      <c r="B309" s="19" t="s">
        <v>140</v>
      </c>
      <c r="C309" s="19" t="s">
        <v>141</v>
      </c>
      <c r="D309" s="22" t="n">
        <v>46137</v>
      </c>
      <c r="E309" s="19" t="s">
        <v>432</v>
      </c>
      <c r="F309" s="17" t="n">
        <f aca="false">SUMIFS('Claim lines'!$E$2:$E$1102,'Claim lines'!$A$2:$A$1102,A309)</f>
        <v>9416.8</v>
      </c>
      <c r="G309" s="17" t="n">
        <v>470.84</v>
      </c>
      <c r="H309" s="17" t="n">
        <v>0</v>
      </c>
      <c r="I309" s="17" t="n">
        <f aca="false">F309-G309+H309</f>
        <v>8945.96</v>
      </c>
      <c r="J309" s="17" t="n">
        <f aca="false">ROUND(ROUND(I309*100,0)/10,0)/100</f>
        <v>894.6</v>
      </c>
      <c r="K309" s="17" t="n">
        <f aca="false">I309+J309</f>
        <v>9840.56</v>
      </c>
      <c r="L309" s="19" t="s">
        <v>433</v>
      </c>
      <c r="M309" s="23" t="n">
        <f aca="false">DATE(YEAR(D309),MONTH(D309),1)</f>
        <v>46113</v>
      </c>
    </row>
    <row r="310" customFormat="false" ht="15" hidden="false" customHeight="false" outlineLevel="0" collapsed="false">
      <c r="A310" s="19" t="s">
        <v>742</v>
      </c>
      <c r="B310" s="19" t="s">
        <v>142</v>
      </c>
      <c r="C310" s="19" t="s">
        <v>143</v>
      </c>
      <c r="D310" s="22" t="n">
        <v>46137</v>
      </c>
      <c r="E310" s="19" t="s">
        <v>432</v>
      </c>
      <c r="F310" s="17" t="n">
        <f aca="false">SUMIFS('Claim lines'!$E$2:$E$1102,'Claim lines'!$A$2:$A$1102,A310)</f>
        <v>20204.45</v>
      </c>
      <c r="G310" s="17" t="n">
        <v>1010.22</v>
      </c>
      <c r="H310" s="17" t="n">
        <v>0</v>
      </c>
      <c r="I310" s="17" t="n">
        <f aca="false">F310-G310+H310</f>
        <v>19194.23</v>
      </c>
      <c r="J310" s="17" t="n">
        <f aca="false">ROUND(ROUND(I310*100,0)/10,0)/100</f>
        <v>1919.42</v>
      </c>
      <c r="K310" s="17" t="n">
        <f aca="false">I310+J310</f>
        <v>21113.65</v>
      </c>
      <c r="L310" s="19" t="s">
        <v>433</v>
      </c>
      <c r="M310" s="23" t="n">
        <f aca="false">DATE(YEAR(D310),MONTH(D310),1)</f>
        <v>46113</v>
      </c>
    </row>
    <row r="311" customFormat="false" ht="15" hidden="false" customHeight="false" outlineLevel="0" collapsed="false">
      <c r="A311" s="19" t="s">
        <v>743</v>
      </c>
      <c r="B311" s="19" t="s">
        <v>147</v>
      </c>
      <c r="C311" s="19" t="s">
        <v>148</v>
      </c>
      <c r="D311" s="22" t="n">
        <v>46137</v>
      </c>
      <c r="E311" s="19" t="s">
        <v>432</v>
      </c>
      <c r="F311" s="17" t="n">
        <f aca="false">SUMIFS('Claim lines'!$E$2:$E$1102,'Claim lines'!$A$2:$A$1102,A311)</f>
        <v>23372.95</v>
      </c>
      <c r="G311" s="17" t="n">
        <v>0</v>
      </c>
      <c r="H311" s="17" t="n">
        <v>0</v>
      </c>
      <c r="I311" s="17" t="n">
        <f aca="false">F311-G311+H311</f>
        <v>23372.95</v>
      </c>
      <c r="J311" s="17" t="n">
        <f aca="false">ROUND(ROUND(I311*100,0)/10,0)/100</f>
        <v>2337.3</v>
      </c>
      <c r="K311" s="17" t="n">
        <f aca="false">I311+J311</f>
        <v>25710.25</v>
      </c>
      <c r="L311" s="19" t="s">
        <v>433</v>
      </c>
      <c r="M311" s="23" t="n">
        <f aca="false">DATE(YEAR(D311),MONTH(D311),1)</f>
        <v>46113</v>
      </c>
    </row>
    <row r="312" customFormat="false" ht="15" hidden="false" customHeight="false" outlineLevel="0" collapsed="false">
      <c r="A312" s="19" t="s">
        <v>744</v>
      </c>
      <c r="B312" s="19" t="s">
        <v>149</v>
      </c>
      <c r="C312" s="19" t="s">
        <v>150</v>
      </c>
      <c r="D312" s="22" t="n">
        <v>46137</v>
      </c>
      <c r="E312" s="19" t="s">
        <v>432</v>
      </c>
      <c r="F312" s="17" t="n">
        <f aca="false">SUMIFS('Claim lines'!$E$2:$E$1102,'Claim lines'!$A$2:$A$1102,A312)</f>
        <v>5489.2</v>
      </c>
      <c r="G312" s="17" t="n">
        <v>0</v>
      </c>
      <c r="H312" s="17" t="n">
        <v>0</v>
      </c>
      <c r="I312" s="17" t="n">
        <f aca="false">F312-G312+H312</f>
        <v>5489.2</v>
      </c>
      <c r="J312" s="17" t="n">
        <f aca="false">ROUND(ROUND(I312*100,0)/10,0)/100</f>
        <v>548.92</v>
      </c>
      <c r="K312" s="17" t="n">
        <f aca="false">I312+J312</f>
        <v>6038.12</v>
      </c>
      <c r="L312" s="19" t="s">
        <v>433</v>
      </c>
      <c r="M312" s="23" t="n">
        <f aca="false">DATE(YEAR(D312),MONTH(D312),1)</f>
        <v>46113</v>
      </c>
    </row>
    <row r="313" customFormat="false" ht="15" hidden="false" customHeight="false" outlineLevel="0" collapsed="false">
      <c r="A313" s="19" t="s">
        <v>745</v>
      </c>
      <c r="B313" s="19" t="s">
        <v>152</v>
      </c>
      <c r="C313" s="19" t="s">
        <v>153</v>
      </c>
      <c r="D313" s="22" t="n">
        <v>46137</v>
      </c>
      <c r="E313" s="19" t="s">
        <v>432</v>
      </c>
      <c r="F313" s="17" t="n">
        <f aca="false">SUMIFS('Claim lines'!$E$2:$E$1102,'Claim lines'!$A$2:$A$1102,A313)</f>
        <v>23407.8</v>
      </c>
      <c r="G313" s="17" t="n">
        <v>0</v>
      </c>
      <c r="H313" s="17" t="n">
        <v>0</v>
      </c>
      <c r="I313" s="17" t="n">
        <f aca="false">F313-G313+H313</f>
        <v>23407.8</v>
      </c>
      <c r="J313" s="17" t="n">
        <f aca="false">ROUND(ROUND(I313*100,0)/10,0)/100</f>
        <v>2340.78</v>
      </c>
      <c r="K313" s="17" t="n">
        <f aca="false">I313+J313</f>
        <v>25748.58</v>
      </c>
      <c r="L313" s="19" t="s">
        <v>433</v>
      </c>
      <c r="M313" s="23" t="n">
        <f aca="false">DATE(YEAR(D313),MONTH(D313),1)</f>
        <v>46113</v>
      </c>
    </row>
    <row r="314" customFormat="false" ht="15" hidden="false" customHeight="false" outlineLevel="0" collapsed="false">
      <c r="A314" s="19" t="s">
        <v>746</v>
      </c>
      <c r="B314" s="19" t="s">
        <v>154</v>
      </c>
      <c r="C314" s="19" t="s">
        <v>155</v>
      </c>
      <c r="D314" s="22" t="n">
        <v>46137</v>
      </c>
      <c r="E314" s="19" t="s">
        <v>432</v>
      </c>
      <c r="F314" s="17" t="n">
        <f aca="false">SUMIFS('Claim lines'!$E$2:$E$1102,'Claim lines'!$A$2:$A$1102,A314)</f>
        <v>15833.4</v>
      </c>
      <c r="G314" s="17" t="n">
        <v>0</v>
      </c>
      <c r="H314" s="17" t="n">
        <v>0</v>
      </c>
      <c r="I314" s="17" t="n">
        <f aca="false">F314-G314+H314</f>
        <v>15833.4</v>
      </c>
      <c r="J314" s="17" t="n">
        <f aca="false">ROUND(ROUND(I314*100,0)/10,0)/100</f>
        <v>1583.34</v>
      </c>
      <c r="K314" s="17" t="n">
        <f aca="false">I314+J314</f>
        <v>17416.74</v>
      </c>
      <c r="L314" s="19" t="s">
        <v>433</v>
      </c>
      <c r="M314" s="23" t="n">
        <f aca="false">DATE(YEAR(D314),MONTH(D314),1)</f>
        <v>46113</v>
      </c>
    </row>
    <row r="315" customFormat="false" ht="15" hidden="false" customHeight="false" outlineLevel="0" collapsed="false">
      <c r="A315" s="19" t="s">
        <v>747</v>
      </c>
      <c r="B315" s="19" t="s">
        <v>159</v>
      </c>
      <c r="C315" s="19" t="s">
        <v>160</v>
      </c>
      <c r="D315" s="22" t="n">
        <v>46137</v>
      </c>
      <c r="E315" s="19" t="s">
        <v>432</v>
      </c>
      <c r="F315" s="17" t="n">
        <f aca="false">SUMIFS('Claim lines'!$E$2:$E$1102,'Claim lines'!$A$2:$A$1102,A315)</f>
        <v>44233</v>
      </c>
      <c r="G315" s="17" t="n">
        <v>2211.65</v>
      </c>
      <c r="H315" s="17" t="n">
        <v>0</v>
      </c>
      <c r="I315" s="17" t="n">
        <f aca="false">F315-G315+H315</f>
        <v>42021.35</v>
      </c>
      <c r="J315" s="17" t="n">
        <f aca="false">ROUND(ROUND(I315*100,0)/10,0)/100</f>
        <v>4202.14</v>
      </c>
      <c r="K315" s="17" t="n">
        <f aca="false">I315+J315</f>
        <v>46223.49</v>
      </c>
      <c r="L315" s="19" t="s">
        <v>433</v>
      </c>
      <c r="M315" s="23" t="n">
        <f aca="false">DATE(YEAR(D315),MONTH(D315),1)</f>
        <v>46113</v>
      </c>
    </row>
    <row r="316" customFormat="false" ht="15" hidden="false" customHeight="false" outlineLevel="0" collapsed="false">
      <c r="A316" s="19" t="s">
        <v>748</v>
      </c>
      <c r="B316" s="19" t="s">
        <v>161</v>
      </c>
      <c r="C316" s="19" t="s">
        <v>162</v>
      </c>
      <c r="D316" s="22" t="n">
        <v>46137</v>
      </c>
      <c r="E316" s="19" t="s">
        <v>432</v>
      </c>
      <c r="F316" s="17" t="n">
        <f aca="false">SUMIFS('Claim lines'!$E$2:$E$1102,'Claim lines'!$A$2:$A$1102,A316)</f>
        <v>13793.8</v>
      </c>
      <c r="G316" s="17" t="n">
        <v>0</v>
      </c>
      <c r="H316" s="17" t="n">
        <v>0</v>
      </c>
      <c r="I316" s="17" t="n">
        <f aca="false">F316-G316+H316</f>
        <v>13793.8</v>
      </c>
      <c r="J316" s="17" t="n">
        <f aca="false">ROUND(ROUND(I316*100,0)/10,0)/100</f>
        <v>1379.38</v>
      </c>
      <c r="K316" s="17" t="n">
        <f aca="false">I316+J316</f>
        <v>15173.18</v>
      </c>
      <c r="L316" s="19" t="s">
        <v>433</v>
      </c>
      <c r="M316" s="23" t="n">
        <f aca="false">DATE(YEAR(D316),MONTH(D316),1)</f>
        <v>46113</v>
      </c>
    </row>
    <row r="317" customFormat="false" ht="15" hidden="false" customHeight="false" outlineLevel="0" collapsed="false">
      <c r="A317" s="19" t="s">
        <v>749</v>
      </c>
      <c r="B317" s="19" t="s">
        <v>163</v>
      </c>
      <c r="C317" s="19" t="s">
        <v>164</v>
      </c>
      <c r="D317" s="22" t="n">
        <v>46137</v>
      </c>
      <c r="E317" s="19" t="s">
        <v>432</v>
      </c>
      <c r="F317" s="17" t="n">
        <f aca="false">SUMIFS('Claim lines'!$E$2:$E$1102,'Claim lines'!$A$2:$A$1102,A317)</f>
        <v>54813.75</v>
      </c>
      <c r="G317" s="17" t="n">
        <v>0</v>
      </c>
      <c r="H317" s="17" t="n">
        <v>0</v>
      </c>
      <c r="I317" s="17" t="n">
        <f aca="false">F317-G317+H317</f>
        <v>54813.75</v>
      </c>
      <c r="J317" s="17" t="n">
        <f aca="false">ROUND(ROUND(I317*100,0)/10,0)/100</f>
        <v>5481.38</v>
      </c>
      <c r="K317" s="17" t="n">
        <f aca="false">I317+J317</f>
        <v>60295.13</v>
      </c>
      <c r="L317" s="19" t="s">
        <v>433</v>
      </c>
      <c r="M317" s="23" t="n">
        <f aca="false">DATE(YEAR(D317),MONTH(D317),1)</f>
        <v>46113</v>
      </c>
    </row>
    <row r="318" customFormat="false" ht="15" hidden="false" customHeight="false" outlineLevel="0" collapsed="false">
      <c r="A318" s="19" t="s">
        <v>750</v>
      </c>
      <c r="B318" s="19" t="s">
        <v>165</v>
      </c>
      <c r="C318" s="19" t="s">
        <v>166</v>
      </c>
      <c r="D318" s="22" t="n">
        <v>46137</v>
      </c>
      <c r="E318" s="19" t="s">
        <v>432</v>
      </c>
      <c r="F318" s="17" t="n">
        <f aca="false">SUMIFS('Claim lines'!$E$2:$E$1102,'Claim lines'!$A$2:$A$1102,A318)</f>
        <v>4125</v>
      </c>
      <c r="G318" s="17" t="n">
        <v>0</v>
      </c>
      <c r="H318" s="17" t="n">
        <v>0</v>
      </c>
      <c r="I318" s="17" t="n">
        <f aca="false">F318-G318+H318</f>
        <v>4125</v>
      </c>
      <c r="J318" s="17" t="n">
        <f aca="false">ROUND(ROUND(I318*100,0)/10,0)/100</f>
        <v>412.5</v>
      </c>
      <c r="K318" s="17" t="n">
        <f aca="false">I318+J318</f>
        <v>4537.5</v>
      </c>
      <c r="L318" s="19" t="s">
        <v>433</v>
      </c>
      <c r="M318" s="23" t="n">
        <f aca="false">DATE(YEAR(D318),MONTH(D318),1)</f>
        <v>46113</v>
      </c>
    </row>
    <row r="319" customFormat="false" ht="15" hidden="false" customHeight="false" outlineLevel="0" collapsed="false">
      <c r="A319" s="19" t="s">
        <v>751</v>
      </c>
      <c r="B319" s="19" t="s">
        <v>167</v>
      </c>
      <c r="C319" s="19" t="s">
        <v>168</v>
      </c>
      <c r="D319" s="22" t="n">
        <v>46137</v>
      </c>
      <c r="E319" s="19" t="s">
        <v>432</v>
      </c>
      <c r="F319" s="17" t="n">
        <f aca="false">SUMIFS('Claim lines'!$E$2:$E$1102,'Claim lines'!$A$2:$A$1102,A319)</f>
        <v>72257.6</v>
      </c>
      <c r="G319" s="17" t="n">
        <v>0</v>
      </c>
      <c r="H319" s="17" t="n">
        <v>0</v>
      </c>
      <c r="I319" s="17" t="n">
        <f aca="false">F319-G319+H319</f>
        <v>72257.6</v>
      </c>
      <c r="J319" s="17" t="n">
        <f aca="false">ROUND(ROUND(I319*100,0)/10,0)/100</f>
        <v>7225.76</v>
      </c>
      <c r="K319" s="17" t="n">
        <f aca="false">I319+J319</f>
        <v>79483.36</v>
      </c>
      <c r="L319" s="19" t="s">
        <v>433</v>
      </c>
      <c r="M319" s="23" t="n">
        <f aca="false">DATE(YEAR(D319),MONTH(D319),1)</f>
        <v>46113</v>
      </c>
    </row>
    <row r="320" customFormat="false" ht="15" hidden="false" customHeight="false" outlineLevel="0" collapsed="false">
      <c r="A320" s="19" t="s">
        <v>752</v>
      </c>
      <c r="B320" s="19" t="s">
        <v>169</v>
      </c>
      <c r="C320" s="19" t="s">
        <v>170</v>
      </c>
      <c r="D320" s="22" t="n">
        <v>46137</v>
      </c>
      <c r="E320" s="19" t="s">
        <v>432</v>
      </c>
      <c r="F320" s="17" t="n">
        <f aca="false">SUMIFS('Claim lines'!$E$2:$E$1102,'Claim lines'!$A$2:$A$1102,A320)</f>
        <v>69629.7</v>
      </c>
      <c r="G320" s="17" t="n">
        <v>0</v>
      </c>
      <c r="H320" s="17" t="n">
        <v>0</v>
      </c>
      <c r="I320" s="17" t="n">
        <f aca="false">F320-G320+H320</f>
        <v>69629.7</v>
      </c>
      <c r="J320" s="17" t="n">
        <f aca="false">ROUND(ROUND(I320*100,0)/10,0)/100</f>
        <v>6962.97</v>
      </c>
      <c r="K320" s="17" t="n">
        <f aca="false">I320+J320</f>
        <v>76592.67</v>
      </c>
      <c r="L320" s="19" t="s">
        <v>433</v>
      </c>
      <c r="M320" s="23" t="n">
        <f aca="false">DATE(YEAR(D320),MONTH(D320),1)</f>
        <v>46113</v>
      </c>
    </row>
    <row r="321" customFormat="false" ht="15" hidden="false" customHeight="false" outlineLevel="0" collapsed="false">
      <c r="A321" s="19" t="s">
        <v>753</v>
      </c>
      <c r="B321" s="19" t="s">
        <v>171</v>
      </c>
      <c r="C321" s="19" t="s">
        <v>172</v>
      </c>
      <c r="D321" s="22" t="n">
        <v>46137</v>
      </c>
      <c r="E321" s="19" t="s">
        <v>432</v>
      </c>
      <c r="F321" s="17" t="n">
        <f aca="false">SUMIFS('Claim lines'!$E$2:$E$1102,'Claim lines'!$A$2:$A$1102,A321)</f>
        <v>33196.9</v>
      </c>
      <c r="G321" s="17" t="n">
        <v>0</v>
      </c>
      <c r="H321" s="17" t="n">
        <v>0</v>
      </c>
      <c r="I321" s="17" t="n">
        <f aca="false">F321-G321+H321</f>
        <v>33196.9</v>
      </c>
      <c r="J321" s="17" t="n">
        <f aca="false">ROUND(ROUND(I321*100,0)/10,0)/100</f>
        <v>3319.69</v>
      </c>
      <c r="K321" s="17" t="n">
        <f aca="false">I321+J321</f>
        <v>36516.59</v>
      </c>
      <c r="L321" s="19" t="s">
        <v>433</v>
      </c>
      <c r="M321" s="23" t="n">
        <f aca="false">DATE(YEAR(D321),MONTH(D321),1)</f>
        <v>46113</v>
      </c>
    </row>
    <row r="322" customFormat="false" ht="15" hidden="false" customHeight="false" outlineLevel="0" collapsed="false">
      <c r="A322" s="19" t="s">
        <v>754</v>
      </c>
      <c r="B322" s="19" t="s">
        <v>174</v>
      </c>
      <c r="C322" s="19" t="s">
        <v>175</v>
      </c>
      <c r="D322" s="22" t="n">
        <v>46137</v>
      </c>
      <c r="E322" s="19" t="s">
        <v>432</v>
      </c>
      <c r="F322" s="17" t="n">
        <f aca="false">SUMIFS('Claim lines'!$E$2:$E$1102,'Claim lines'!$A$2:$A$1102,A322)</f>
        <v>22386.4</v>
      </c>
      <c r="G322" s="17" t="n">
        <v>1119.32</v>
      </c>
      <c r="H322" s="17" t="n">
        <v>0</v>
      </c>
      <c r="I322" s="17" t="n">
        <f aca="false">F322-G322+H322</f>
        <v>21267.08</v>
      </c>
      <c r="J322" s="17" t="n">
        <f aca="false">ROUND(ROUND(I322*100,0)/10,0)/100</f>
        <v>2126.71</v>
      </c>
      <c r="K322" s="17" t="n">
        <f aca="false">I322+J322</f>
        <v>23393.79</v>
      </c>
      <c r="L322" s="19" t="s">
        <v>433</v>
      </c>
      <c r="M322" s="23" t="n">
        <f aca="false">DATE(YEAR(D322),MONTH(D322),1)</f>
        <v>46113</v>
      </c>
    </row>
    <row r="323" customFormat="false" ht="15" hidden="false" customHeight="false" outlineLevel="0" collapsed="false">
      <c r="A323" s="19" t="s">
        <v>755</v>
      </c>
      <c r="B323" s="19" t="s">
        <v>176</v>
      </c>
      <c r="C323" s="19" t="s">
        <v>177</v>
      </c>
      <c r="D323" s="22" t="n">
        <v>46137</v>
      </c>
      <c r="E323" s="19" t="s">
        <v>432</v>
      </c>
      <c r="F323" s="17" t="n">
        <f aca="false">SUMIFS('Claim lines'!$E$2:$E$1102,'Claim lines'!$A$2:$A$1102,A323)</f>
        <v>11029.2</v>
      </c>
      <c r="G323" s="17" t="n">
        <v>0</v>
      </c>
      <c r="H323" s="17" t="n">
        <v>0</v>
      </c>
      <c r="I323" s="17" t="n">
        <f aca="false">F323-G323+H323</f>
        <v>11029.2</v>
      </c>
      <c r="J323" s="17" t="n">
        <f aca="false">ROUND(ROUND(I323*100,0)/10,0)/100</f>
        <v>1102.92</v>
      </c>
      <c r="K323" s="17" t="n">
        <f aca="false">I323+J323</f>
        <v>12132.12</v>
      </c>
      <c r="L323" s="19" t="s">
        <v>433</v>
      </c>
      <c r="M323" s="23" t="n">
        <f aca="false">DATE(YEAR(D323),MONTH(D323),1)</f>
        <v>46113</v>
      </c>
    </row>
    <row r="324" customFormat="false" ht="15" hidden="false" customHeight="false" outlineLevel="0" collapsed="false">
      <c r="A324" s="19" t="s">
        <v>756</v>
      </c>
      <c r="B324" s="19" t="s">
        <v>178</v>
      </c>
      <c r="C324" s="19" t="s">
        <v>179</v>
      </c>
      <c r="D324" s="22" t="n">
        <v>46137</v>
      </c>
      <c r="E324" s="19" t="s">
        <v>432</v>
      </c>
      <c r="F324" s="17" t="n">
        <f aca="false">SUMIFS('Claim lines'!$E$2:$E$1102,'Claim lines'!$A$2:$A$1102,A324)</f>
        <v>9638.65</v>
      </c>
      <c r="G324" s="17" t="n">
        <v>0</v>
      </c>
      <c r="H324" s="17" t="n">
        <v>0</v>
      </c>
      <c r="I324" s="17" t="n">
        <f aca="false">F324-G324+H324</f>
        <v>9638.65</v>
      </c>
      <c r="J324" s="17" t="n">
        <f aca="false">ROUND(ROUND(I324*100,0)/10,0)/100</f>
        <v>963.87</v>
      </c>
      <c r="K324" s="17" t="n">
        <f aca="false">I324+J324</f>
        <v>10602.52</v>
      </c>
      <c r="L324" s="19" t="s">
        <v>433</v>
      </c>
      <c r="M324" s="23" t="n">
        <f aca="false">DATE(YEAR(D324),MONTH(D324),1)</f>
        <v>46113</v>
      </c>
    </row>
    <row r="325" customFormat="false" ht="15" hidden="false" customHeight="false" outlineLevel="0" collapsed="false">
      <c r="A325" s="19" t="s">
        <v>757</v>
      </c>
      <c r="B325" s="19" t="s">
        <v>180</v>
      </c>
      <c r="C325" s="19" t="s">
        <v>181</v>
      </c>
      <c r="D325" s="22" t="n">
        <v>46137</v>
      </c>
      <c r="E325" s="19" t="s">
        <v>432</v>
      </c>
      <c r="F325" s="17" t="n">
        <f aca="false">SUMIFS('Claim lines'!$E$2:$E$1102,'Claim lines'!$A$2:$A$1102,A325)</f>
        <v>1892.7</v>
      </c>
      <c r="G325" s="17" t="n">
        <v>0</v>
      </c>
      <c r="H325" s="17" t="n">
        <v>0</v>
      </c>
      <c r="I325" s="17" t="n">
        <f aca="false">F325-G325+H325</f>
        <v>1892.7</v>
      </c>
      <c r="J325" s="17" t="n">
        <f aca="false">ROUND(ROUND(I325*100,0)/10,0)/100</f>
        <v>189.27</v>
      </c>
      <c r="K325" s="17" t="n">
        <f aca="false">I325+J325</f>
        <v>2081.97</v>
      </c>
      <c r="L325" s="19" t="s">
        <v>433</v>
      </c>
      <c r="M325" s="23" t="n">
        <f aca="false">DATE(YEAR(D325),MONTH(D325),1)</f>
        <v>46113</v>
      </c>
    </row>
    <row r="326" customFormat="false" ht="15" hidden="false" customHeight="false" outlineLevel="0" collapsed="false">
      <c r="A326" s="19" t="s">
        <v>758</v>
      </c>
      <c r="B326" s="19" t="s">
        <v>182</v>
      </c>
      <c r="C326" s="19" t="s">
        <v>183</v>
      </c>
      <c r="D326" s="22" t="n">
        <v>46137</v>
      </c>
      <c r="E326" s="19" t="s">
        <v>432</v>
      </c>
      <c r="F326" s="17" t="n">
        <f aca="false">SUMIFS('Claim lines'!$E$2:$E$1102,'Claim lines'!$A$2:$A$1102,A326)</f>
        <v>7451.1</v>
      </c>
      <c r="G326" s="17" t="n">
        <v>0</v>
      </c>
      <c r="H326" s="17" t="n">
        <v>0</v>
      </c>
      <c r="I326" s="17" t="n">
        <f aca="false">F326-G326+H326</f>
        <v>7451.1</v>
      </c>
      <c r="J326" s="17" t="n">
        <f aca="false">ROUND(ROUND(I326*100,0)/10,0)/100</f>
        <v>745.11</v>
      </c>
      <c r="K326" s="17" t="n">
        <f aca="false">I326+J326</f>
        <v>8196.21</v>
      </c>
      <c r="L326" s="19" t="s">
        <v>433</v>
      </c>
      <c r="M326" s="23" t="n">
        <f aca="false">DATE(YEAR(D326),MONTH(D326),1)</f>
        <v>46113</v>
      </c>
    </row>
    <row r="327" customFormat="false" ht="15" hidden="false" customHeight="false" outlineLevel="0" collapsed="false">
      <c r="A327" s="19" t="s">
        <v>759</v>
      </c>
      <c r="B327" s="19" t="s">
        <v>185</v>
      </c>
      <c r="C327" s="19" t="s">
        <v>186</v>
      </c>
      <c r="D327" s="22" t="n">
        <v>46137</v>
      </c>
      <c r="E327" s="19" t="s">
        <v>432</v>
      </c>
      <c r="F327" s="17" t="n">
        <f aca="false">SUMIFS('Claim lines'!$E$2:$E$1102,'Claim lines'!$A$2:$A$1102,A327)</f>
        <v>11492.2</v>
      </c>
      <c r="G327" s="17" t="n">
        <v>574.61</v>
      </c>
      <c r="H327" s="17" t="n">
        <v>0</v>
      </c>
      <c r="I327" s="17" t="n">
        <f aca="false">F327-G327+H327</f>
        <v>10917.59</v>
      </c>
      <c r="J327" s="17" t="n">
        <f aca="false">ROUND(ROUND(I327*100,0)/10,0)/100</f>
        <v>1091.76</v>
      </c>
      <c r="K327" s="17" t="n">
        <f aca="false">I327+J327</f>
        <v>12009.35</v>
      </c>
      <c r="L327" s="19" t="s">
        <v>433</v>
      </c>
      <c r="M327" s="23" t="n">
        <f aca="false">DATE(YEAR(D327),MONTH(D327),1)</f>
        <v>46113</v>
      </c>
    </row>
    <row r="328" customFormat="false" ht="15" hidden="false" customHeight="false" outlineLevel="0" collapsed="false">
      <c r="A328" s="19" t="s">
        <v>760</v>
      </c>
      <c r="B328" s="19" t="s">
        <v>187</v>
      </c>
      <c r="C328" s="19" t="s">
        <v>188</v>
      </c>
      <c r="D328" s="22" t="n">
        <v>46137</v>
      </c>
      <c r="E328" s="19" t="s">
        <v>432</v>
      </c>
      <c r="F328" s="17" t="n">
        <f aca="false">SUMIFS('Claim lines'!$E$2:$E$1102,'Claim lines'!$A$2:$A$1102,A328)</f>
        <v>26781.2</v>
      </c>
      <c r="G328" s="17" t="n">
        <v>0</v>
      </c>
      <c r="H328" s="17" t="n">
        <v>0</v>
      </c>
      <c r="I328" s="17" t="n">
        <f aca="false">F328-G328+H328</f>
        <v>26781.2</v>
      </c>
      <c r="J328" s="17" t="n">
        <f aca="false">ROUND(ROUND(I328*100,0)/10,0)/100</f>
        <v>2678.12</v>
      </c>
      <c r="K328" s="17" t="n">
        <f aca="false">I328+J328</f>
        <v>29459.32</v>
      </c>
      <c r="L328" s="19" t="s">
        <v>433</v>
      </c>
      <c r="M328" s="23" t="n">
        <f aca="false">DATE(YEAR(D328),MONTH(D328),1)</f>
        <v>46113</v>
      </c>
    </row>
    <row r="329" customFormat="false" ht="15" hidden="false" customHeight="false" outlineLevel="0" collapsed="false">
      <c r="A329" s="19" t="s">
        <v>761</v>
      </c>
      <c r="B329" s="19" t="s">
        <v>97</v>
      </c>
      <c r="C329" s="19" t="s">
        <v>98</v>
      </c>
      <c r="D329" s="22" t="n">
        <v>46152</v>
      </c>
      <c r="E329" s="19" t="s">
        <v>432</v>
      </c>
      <c r="F329" s="17" t="n">
        <f aca="false">SUMIFS('Claim lines'!$E$2:$E$1102,'Claim lines'!$A$2:$A$1102,A329)</f>
        <v>5597.15</v>
      </c>
      <c r="G329" s="17" t="n">
        <v>279.86</v>
      </c>
      <c r="H329" s="17" t="n">
        <v>0</v>
      </c>
      <c r="I329" s="17" t="n">
        <f aca="false">F329-G329+H329</f>
        <v>5317.29</v>
      </c>
      <c r="J329" s="17" t="n">
        <f aca="false">ROUND(ROUND(I329*100,0)/10,0)/100</f>
        <v>531.73</v>
      </c>
      <c r="K329" s="17" t="n">
        <f aca="false">I329+J329</f>
        <v>5849.02</v>
      </c>
      <c r="L329" s="19" t="s">
        <v>433</v>
      </c>
      <c r="M329" s="23" t="n">
        <f aca="false">DATE(YEAR(D329),MONTH(D329),1)</f>
        <v>46143</v>
      </c>
    </row>
    <row r="330" customFormat="false" ht="15" hidden="false" customHeight="false" outlineLevel="0" collapsed="false">
      <c r="A330" s="19" t="s">
        <v>762</v>
      </c>
      <c r="B330" s="19" t="s">
        <v>108</v>
      </c>
      <c r="C330" s="19" t="s">
        <v>109</v>
      </c>
      <c r="D330" s="22" t="n">
        <v>46152</v>
      </c>
      <c r="E330" s="19" t="s">
        <v>432</v>
      </c>
      <c r="F330" s="17" t="n">
        <f aca="false">SUMIFS('Claim lines'!$E$2:$E$1102,'Claim lines'!$A$2:$A$1102,A330)</f>
        <v>2874</v>
      </c>
      <c r="G330" s="17" t="n">
        <v>143.7</v>
      </c>
      <c r="H330" s="17" t="n">
        <v>0</v>
      </c>
      <c r="I330" s="17" t="n">
        <f aca="false">F330-G330+H330</f>
        <v>2730.3</v>
      </c>
      <c r="J330" s="17" t="n">
        <f aca="false">ROUND(ROUND(I330*100,0)/10,0)/100</f>
        <v>273.03</v>
      </c>
      <c r="K330" s="17" t="n">
        <f aca="false">I330+J330</f>
        <v>3003.33</v>
      </c>
      <c r="L330" s="19" t="s">
        <v>433</v>
      </c>
      <c r="M330" s="23" t="n">
        <f aca="false">DATE(YEAR(D330),MONTH(D330),1)</f>
        <v>46143</v>
      </c>
    </row>
    <row r="331" customFormat="false" ht="15" hidden="false" customHeight="false" outlineLevel="0" collapsed="false">
      <c r="A331" s="19" t="s">
        <v>763</v>
      </c>
      <c r="B331" s="19" t="s">
        <v>113</v>
      </c>
      <c r="C331" s="19" t="s">
        <v>114</v>
      </c>
      <c r="D331" s="22" t="n">
        <v>46152</v>
      </c>
      <c r="E331" s="19" t="s">
        <v>432</v>
      </c>
      <c r="F331" s="17" t="n">
        <f aca="false">SUMIFS('Claim lines'!$E$2:$E$1102,'Claim lines'!$A$2:$A$1102,A331)</f>
        <v>2275.8</v>
      </c>
      <c r="G331" s="17" t="n">
        <v>0</v>
      </c>
      <c r="H331" s="17" t="n">
        <v>0</v>
      </c>
      <c r="I331" s="17" t="n">
        <f aca="false">F331-G331+H331</f>
        <v>2275.8</v>
      </c>
      <c r="J331" s="17" t="n">
        <f aca="false">ROUND(ROUND(I331*100,0)/10,0)/100</f>
        <v>227.58</v>
      </c>
      <c r="K331" s="17" t="n">
        <f aca="false">I331+J331</f>
        <v>2503.38</v>
      </c>
      <c r="L331" s="19" t="s">
        <v>433</v>
      </c>
      <c r="M331" s="23" t="n">
        <f aca="false">DATE(YEAR(D331),MONTH(D331),1)</f>
        <v>46143</v>
      </c>
    </row>
    <row r="332" customFormat="false" ht="15" hidden="false" customHeight="false" outlineLevel="0" collapsed="false">
      <c r="A332" s="19" t="s">
        <v>764</v>
      </c>
      <c r="B332" s="19" t="s">
        <v>117</v>
      </c>
      <c r="C332" s="19" t="s">
        <v>118</v>
      </c>
      <c r="D332" s="22" t="n">
        <v>46152</v>
      </c>
      <c r="E332" s="19" t="s">
        <v>432</v>
      </c>
      <c r="F332" s="17" t="n">
        <f aca="false">SUMIFS('Claim lines'!$E$2:$E$1102,'Claim lines'!$A$2:$A$1102,A332)</f>
        <v>589.2</v>
      </c>
      <c r="G332" s="17" t="n">
        <v>0</v>
      </c>
      <c r="H332" s="17" t="n">
        <v>0</v>
      </c>
      <c r="I332" s="17" t="n">
        <f aca="false">F332-G332+H332</f>
        <v>589.2</v>
      </c>
      <c r="J332" s="17" t="n">
        <f aca="false">ROUND(ROUND(I332*100,0)/10,0)/100</f>
        <v>58.92</v>
      </c>
      <c r="K332" s="17" t="n">
        <f aca="false">I332+J332</f>
        <v>648.12</v>
      </c>
      <c r="L332" s="19" t="s">
        <v>433</v>
      </c>
      <c r="M332" s="23" t="n">
        <f aca="false">DATE(YEAR(D332),MONTH(D332),1)</f>
        <v>46143</v>
      </c>
    </row>
    <row r="333" customFormat="false" ht="15" hidden="false" customHeight="false" outlineLevel="0" collapsed="false">
      <c r="A333" s="19" t="s">
        <v>765</v>
      </c>
      <c r="B333" s="19" t="s">
        <v>124</v>
      </c>
      <c r="C333" s="19" t="s">
        <v>125</v>
      </c>
      <c r="D333" s="22" t="n">
        <v>46152</v>
      </c>
      <c r="E333" s="19" t="s">
        <v>432</v>
      </c>
      <c r="F333" s="17" t="n">
        <f aca="false">SUMIFS('Claim lines'!$E$2:$E$1102,'Claim lines'!$A$2:$A$1102,A333)</f>
        <v>8679.75</v>
      </c>
      <c r="G333" s="17" t="n">
        <v>433.99</v>
      </c>
      <c r="H333" s="17" t="n">
        <v>0</v>
      </c>
      <c r="I333" s="17" t="n">
        <f aca="false">F333-G333+H333</f>
        <v>8245.76</v>
      </c>
      <c r="J333" s="17" t="n">
        <f aca="false">ROUND(ROUND(I333*100,0)/10,0)/100</f>
        <v>824.58</v>
      </c>
      <c r="K333" s="17" t="n">
        <f aca="false">I333+J333</f>
        <v>9070.34</v>
      </c>
      <c r="L333" s="19" t="s">
        <v>433</v>
      </c>
      <c r="M333" s="23" t="n">
        <f aca="false">DATE(YEAR(D333),MONTH(D333),1)</f>
        <v>46143</v>
      </c>
    </row>
    <row r="334" customFormat="false" ht="15" hidden="false" customHeight="false" outlineLevel="0" collapsed="false">
      <c r="A334" s="19" t="s">
        <v>766</v>
      </c>
      <c r="B334" s="19" t="s">
        <v>127</v>
      </c>
      <c r="C334" s="19" t="s">
        <v>128</v>
      </c>
      <c r="D334" s="22" t="n">
        <v>46152</v>
      </c>
      <c r="E334" s="19" t="s">
        <v>432</v>
      </c>
      <c r="F334" s="17" t="n">
        <f aca="false">SUMIFS('Claim lines'!$E$2:$E$1102,'Claim lines'!$A$2:$A$1102,A334)</f>
        <v>3226.8</v>
      </c>
      <c r="G334" s="17" t="n">
        <v>161.34</v>
      </c>
      <c r="H334" s="17" t="n">
        <v>0</v>
      </c>
      <c r="I334" s="17" t="n">
        <f aca="false">F334-G334+H334</f>
        <v>3065.46</v>
      </c>
      <c r="J334" s="17" t="n">
        <f aca="false">ROUND(ROUND(I334*100,0)/10,0)/100</f>
        <v>306.55</v>
      </c>
      <c r="K334" s="17" t="n">
        <f aca="false">I334+J334</f>
        <v>3372.01</v>
      </c>
      <c r="L334" s="19" t="s">
        <v>433</v>
      </c>
      <c r="M334" s="23" t="n">
        <f aca="false">DATE(YEAR(D334),MONTH(D334),1)</f>
        <v>46143</v>
      </c>
    </row>
    <row r="335" customFormat="false" ht="15" hidden="false" customHeight="false" outlineLevel="0" collapsed="false">
      <c r="A335" s="19" t="s">
        <v>767</v>
      </c>
      <c r="B335" s="19" t="s">
        <v>134</v>
      </c>
      <c r="C335" s="19" t="s">
        <v>135</v>
      </c>
      <c r="D335" s="22" t="n">
        <v>46152</v>
      </c>
      <c r="E335" s="19" t="s">
        <v>432</v>
      </c>
      <c r="F335" s="17" t="n">
        <f aca="false">SUMIFS('Claim lines'!$E$2:$E$1102,'Claim lines'!$A$2:$A$1102,A335)</f>
        <v>7350</v>
      </c>
      <c r="G335" s="17" t="n">
        <v>367.5</v>
      </c>
      <c r="H335" s="17" t="n">
        <v>0</v>
      </c>
      <c r="I335" s="17" t="n">
        <f aca="false">F335-G335+H335</f>
        <v>6982.5</v>
      </c>
      <c r="J335" s="17" t="n">
        <f aca="false">ROUND(ROUND(I335*100,0)/10,0)/100</f>
        <v>698.25</v>
      </c>
      <c r="K335" s="17" t="n">
        <f aca="false">I335+J335</f>
        <v>7680.75</v>
      </c>
      <c r="L335" s="19" t="s">
        <v>433</v>
      </c>
      <c r="M335" s="23" t="n">
        <f aca="false">DATE(YEAR(D335),MONTH(D335),1)</f>
        <v>46143</v>
      </c>
    </row>
    <row r="336" customFormat="false" ht="15" hidden="false" customHeight="false" outlineLevel="0" collapsed="false">
      <c r="A336" s="19" t="s">
        <v>768</v>
      </c>
      <c r="B336" s="19" t="s">
        <v>140</v>
      </c>
      <c r="C336" s="19" t="s">
        <v>141</v>
      </c>
      <c r="D336" s="22" t="n">
        <v>46152</v>
      </c>
      <c r="E336" s="19" t="s">
        <v>432</v>
      </c>
      <c r="F336" s="17" t="n">
        <f aca="false">SUMIFS('Claim lines'!$E$2:$E$1102,'Claim lines'!$A$2:$A$1102,A336)</f>
        <v>5527.8</v>
      </c>
      <c r="G336" s="17" t="n">
        <v>276.39</v>
      </c>
      <c r="H336" s="17" t="n">
        <v>0</v>
      </c>
      <c r="I336" s="17" t="n">
        <f aca="false">F336-G336+H336</f>
        <v>5251.41</v>
      </c>
      <c r="J336" s="17" t="n">
        <f aca="false">ROUND(ROUND(I336*100,0)/10,0)/100</f>
        <v>525.14</v>
      </c>
      <c r="K336" s="17" t="n">
        <f aca="false">I336+J336</f>
        <v>5776.55</v>
      </c>
      <c r="L336" s="19" t="s">
        <v>433</v>
      </c>
      <c r="M336" s="23" t="n">
        <f aca="false">DATE(YEAR(D336),MONTH(D336),1)</f>
        <v>46143</v>
      </c>
    </row>
    <row r="337" customFormat="false" ht="15" hidden="false" customHeight="false" outlineLevel="0" collapsed="false">
      <c r="A337" s="19" t="s">
        <v>769</v>
      </c>
      <c r="B337" s="19" t="s">
        <v>147</v>
      </c>
      <c r="C337" s="19" t="s">
        <v>148</v>
      </c>
      <c r="D337" s="22" t="n">
        <v>46152</v>
      </c>
      <c r="E337" s="19" t="s">
        <v>432</v>
      </c>
      <c r="F337" s="17" t="n">
        <f aca="false">SUMIFS('Claim lines'!$E$2:$E$1102,'Claim lines'!$A$2:$A$1102,A337)</f>
        <v>24397.4</v>
      </c>
      <c r="G337" s="17" t="n">
        <v>0</v>
      </c>
      <c r="H337" s="17" t="n">
        <v>0</v>
      </c>
      <c r="I337" s="17" t="n">
        <f aca="false">F337-G337+H337</f>
        <v>24397.4</v>
      </c>
      <c r="J337" s="17" t="n">
        <f aca="false">ROUND(ROUND(I337*100,0)/10,0)/100</f>
        <v>2439.74</v>
      </c>
      <c r="K337" s="17" t="n">
        <f aca="false">I337+J337</f>
        <v>26837.14</v>
      </c>
      <c r="L337" s="19" t="s">
        <v>433</v>
      </c>
      <c r="M337" s="23" t="n">
        <f aca="false">DATE(YEAR(D337),MONTH(D337),1)</f>
        <v>46143</v>
      </c>
    </row>
    <row r="338" customFormat="false" ht="15" hidden="false" customHeight="false" outlineLevel="0" collapsed="false">
      <c r="A338" s="19" t="s">
        <v>770</v>
      </c>
      <c r="B338" s="19" t="s">
        <v>152</v>
      </c>
      <c r="C338" s="19" t="s">
        <v>153</v>
      </c>
      <c r="D338" s="22" t="n">
        <v>46152</v>
      </c>
      <c r="E338" s="19" t="s">
        <v>432</v>
      </c>
      <c r="F338" s="17" t="n">
        <f aca="false">SUMIFS('Claim lines'!$E$2:$E$1102,'Claim lines'!$A$2:$A$1102,A338)</f>
        <v>7881.25</v>
      </c>
      <c r="G338" s="17" t="n">
        <v>0</v>
      </c>
      <c r="H338" s="17" t="n">
        <v>0</v>
      </c>
      <c r="I338" s="17" t="n">
        <f aca="false">F338-G338+H338</f>
        <v>7881.25</v>
      </c>
      <c r="J338" s="17" t="n">
        <f aca="false">ROUND(ROUND(I338*100,0)/10,0)/100</f>
        <v>788.13</v>
      </c>
      <c r="K338" s="17" t="n">
        <f aca="false">I338+J338</f>
        <v>8669.38</v>
      </c>
      <c r="L338" s="19" t="s">
        <v>433</v>
      </c>
      <c r="M338" s="23" t="n">
        <f aca="false">DATE(YEAR(D338),MONTH(D338),1)</f>
        <v>46143</v>
      </c>
    </row>
    <row r="339" customFormat="false" ht="15" hidden="false" customHeight="false" outlineLevel="0" collapsed="false">
      <c r="A339" s="19" t="s">
        <v>771</v>
      </c>
      <c r="B339" s="19" t="s">
        <v>154</v>
      </c>
      <c r="C339" s="19" t="s">
        <v>155</v>
      </c>
      <c r="D339" s="22" t="n">
        <v>46152</v>
      </c>
      <c r="E339" s="19" t="s">
        <v>432</v>
      </c>
      <c r="F339" s="17" t="n">
        <f aca="false">SUMIFS('Claim lines'!$E$2:$E$1102,'Claim lines'!$A$2:$A$1102,A339)</f>
        <v>18455.7</v>
      </c>
      <c r="G339" s="17" t="n">
        <v>0</v>
      </c>
      <c r="H339" s="17" t="n">
        <v>0</v>
      </c>
      <c r="I339" s="17" t="n">
        <f aca="false">F339-G339+H339</f>
        <v>18455.7</v>
      </c>
      <c r="J339" s="17" t="n">
        <f aca="false">ROUND(ROUND(I339*100,0)/10,0)/100</f>
        <v>1845.57</v>
      </c>
      <c r="K339" s="17" t="n">
        <f aca="false">I339+J339</f>
        <v>20301.27</v>
      </c>
      <c r="L339" s="19" t="s">
        <v>433</v>
      </c>
      <c r="M339" s="23" t="n">
        <f aca="false">DATE(YEAR(D339),MONTH(D339),1)</f>
        <v>46143</v>
      </c>
    </row>
    <row r="340" customFormat="false" ht="15" hidden="false" customHeight="false" outlineLevel="0" collapsed="false">
      <c r="A340" s="19" t="s">
        <v>772</v>
      </c>
      <c r="B340" s="19" t="s">
        <v>165</v>
      </c>
      <c r="C340" s="19" t="s">
        <v>166</v>
      </c>
      <c r="D340" s="22" t="n">
        <v>46152</v>
      </c>
      <c r="E340" s="19" t="s">
        <v>432</v>
      </c>
      <c r="F340" s="17" t="n">
        <f aca="false">SUMIFS('Claim lines'!$E$2:$E$1102,'Claim lines'!$A$2:$A$1102,A340)</f>
        <v>6047.9</v>
      </c>
      <c r="G340" s="17" t="n">
        <v>0</v>
      </c>
      <c r="H340" s="17" t="n">
        <v>0</v>
      </c>
      <c r="I340" s="17" t="n">
        <f aca="false">F340-G340+H340</f>
        <v>6047.9</v>
      </c>
      <c r="J340" s="17" t="n">
        <f aca="false">ROUND(ROUND(I340*100,0)/10,0)/100</f>
        <v>604.79</v>
      </c>
      <c r="K340" s="17" t="n">
        <f aca="false">I340+J340</f>
        <v>6652.69</v>
      </c>
      <c r="L340" s="19" t="s">
        <v>433</v>
      </c>
      <c r="M340" s="23" t="n">
        <f aca="false">DATE(YEAR(D340),MONTH(D340),1)</f>
        <v>46143</v>
      </c>
    </row>
    <row r="341" customFormat="false" ht="15" hidden="false" customHeight="false" outlineLevel="0" collapsed="false">
      <c r="A341" s="19" t="s">
        <v>773</v>
      </c>
      <c r="B341" s="19" t="s">
        <v>167</v>
      </c>
      <c r="C341" s="19" t="s">
        <v>168</v>
      </c>
      <c r="D341" s="22" t="n">
        <v>46152</v>
      </c>
      <c r="E341" s="19" t="s">
        <v>432</v>
      </c>
      <c r="F341" s="17" t="n">
        <f aca="false">SUMIFS('Claim lines'!$E$2:$E$1102,'Claim lines'!$A$2:$A$1102,A341)</f>
        <v>46001.05</v>
      </c>
      <c r="G341" s="17" t="n">
        <v>0</v>
      </c>
      <c r="H341" s="17" t="n">
        <v>0</v>
      </c>
      <c r="I341" s="17" t="n">
        <f aca="false">F341-G341+H341</f>
        <v>46001.05</v>
      </c>
      <c r="J341" s="17" t="n">
        <f aca="false">ROUND(ROUND(I341*100,0)/10,0)/100</f>
        <v>4600.11</v>
      </c>
      <c r="K341" s="17" t="n">
        <f aca="false">I341+J341</f>
        <v>50601.16</v>
      </c>
      <c r="L341" s="19" t="s">
        <v>433</v>
      </c>
      <c r="M341" s="23" t="n">
        <f aca="false">DATE(YEAR(D341),MONTH(D341),1)</f>
        <v>46143</v>
      </c>
    </row>
    <row r="342" customFormat="false" ht="15" hidden="false" customHeight="false" outlineLevel="0" collapsed="false">
      <c r="A342" s="19" t="s">
        <v>774</v>
      </c>
      <c r="B342" s="19" t="s">
        <v>169</v>
      </c>
      <c r="C342" s="19" t="s">
        <v>170</v>
      </c>
      <c r="D342" s="22" t="n">
        <v>46152</v>
      </c>
      <c r="E342" s="19" t="s">
        <v>432</v>
      </c>
      <c r="F342" s="17" t="n">
        <f aca="false">SUMIFS('Claim lines'!$E$2:$E$1102,'Claim lines'!$A$2:$A$1102,A342)</f>
        <v>63023.55</v>
      </c>
      <c r="G342" s="17" t="n">
        <v>0</v>
      </c>
      <c r="H342" s="17" t="n">
        <v>0</v>
      </c>
      <c r="I342" s="17" t="n">
        <f aca="false">F342-G342+H342</f>
        <v>63023.55</v>
      </c>
      <c r="J342" s="17" t="n">
        <f aca="false">ROUND(ROUND(I342*100,0)/10,0)/100</f>
        <v>6302.36</v>
      </c>
      <c r="K342" s="17" t="n">
        <f aca="false">I342+J342</f>
        <v>69325.91</v>
      </c>
      <c r="L342" s="19" t="s">
        <v>433</v>
      </c>
      <c r="M342" s="23" t="n">
        <f aca="false">DATE(YEAR(D342),MONTH(D342),1)</f>
        <v>46143</v>
      </c>
    </row>
    <row r="343" customFormat="false" ht="15" hidden="false" customHeight="false" outlineLevel="0" collapsed="false">
      <c r="A343" s="19" t="s">
        <v>775</v>
      </c>
      <c r="B343" s="19" t="s">
        <v>171</v>
      </c>
      <c r="C343" s="19" t="s">
        <v>172</v>
      </c>
      <c r="D343" s="22" t="n">
        <v>46152</v>
      </c>
      <c r="E343" s="19" t="s">
        <v>432</v>
      </c>
      <c r="F343" s="17" t="n">
        <f aca="false">SUMIFS('Claim lines'!$E$2:$E$1102,'Claim lines'!$A$2:$A$1102,A343)</f>
        <v>53815.1</v>
      </c>
      <c r="G343" s="17" t="n">
        <v>0</v>
      </c>
      <c r="H343" s="17" t="n">
        <v>0</v>
      </c>
      <c r="I343" s="17" t="n">
        <f aca="false">F343-G343+H343</f>
        <v>53815.1</v>
      </c>
      <c r="J343" s="17" t="n">
        <f aca="false">ROUND(ROUND(I343*100,0)/10,0)/100</f>
        <v>5381.51</v>
      </c>
      <c r="K343" s="17" t="n">
        <f aca="false">I343+J343</f>
        <v>59196.61</v>
      </c>
      <c r="L343" s="19" t="s">
        <v>433</v>
      </c>
      <c r="M343" s="23" t="n">
        <f aca="false">DATE(YEAR(D343),MONTH(D343),1)</f>
        <v>46143</v>
      </c>
    </row>
    <row r="344" customFormat="false" ht="15" hidden="false" customHeight="false" outlineLevel="0" collapsed="false">
      <c r="A344" s="19" t="s">
        <v>776</v>
      </c>
      <c r="B344" s="19" t="s">
        <v>176</v>
      </c>
      <c r="C344" s="19" t="s">
        <v>177</v>
      </c>
      <c r="D344" s="22" t="n">
        <v>46152</v>
      </c>
      <c r="E344" s="19" t="s">
        <v>432</v>
      </c>
      <c r="F344" s="17" t="n">
        <f aca="false">SUMIFS('Claim lines'!$E$2:$E$1102,'Claim lines'!$A$2:$A$1102,A344)</f>
        <v>11029.2</v>
      </c>
      <c r="G344" s="17" t="n">
        <v>0</v>
      </c>
      <c r="H344" s="17" t="n">
        <v>0</v>
      </c>
      <c r="I344" s="17" t="n">
        <f aca="false">F344-G344+H344</f>
        <v>11029.2</v>
      </c>
      <c r="J344" s="17" t="n">
        <f aca="false">ROUND(ROUND(I344*100,0)/10,0)/100</f>
        <v>1102.92</v>
      </c>
      <c r="K344" s="17" t="n">
        <f aca="false">I344+J344</f>
        <v>12132.12</v>
      </c>
      <c r="L344" s="19" t="s">
        <v>433</v>
      </c>
      <c r="M344" s="23" t="n">
        <f aca="false">DATE(YEAR(D344),MONTH(D344),1)</f>
        <v>46143</v>
      </c>
    </row>
    <row r="345" customFormat="false" ht="15" hidden="false" customHeight="false" outlineLevel="0" collapsed="false">
      <c r="A345" s="19" t="s">
        <v>777</v>
      </c>
      <c r="B345" s="19" t="s">
        <v>178</v>
      </c>
      <c r="C345" s="19" t="s">
        <v>179</v>
      </c>
      <c r="D345" s="22" t="n">
        <v>46152</v>
      </c>
      <c r="E345" s="19" t="s">
        <v>432</v>
      </c>
      <c r="F345" s="17" t="n">
        <f aca="false">SUMIFS('Claim lines'!$E$2:$E$1102,'Claim lines'!$A$2:$A$1102,A345)</f>
        <v>5507.8</v>
      </c>
      <c r="G345" s="17" t="n">
        <v>0</v>
      </c>
      <c r="H345" s="17" t="n">
        <v>0</v>
      </c>
      <c r="I345" s="17" t="n">
        <f aca="false">F345-G345+H345</f>
        <v>5507.8</v>
      </c>
      <c r="J345" s="17" t="n">
        <f aca="false">ROUND(ROUND(I345*100,0)/10,0)/100</f>
        <v>550.78</v>
      </c>
      <c r="K345" s="17" t="n">
        <f aca="false">I345+J345</f>
        <v>6058.58</v>
      </c>
      <c r="L345" s="19" t="s">
        <v>433</v>
      </c>
      <c r="M345" s="23" t="n">
        <f aca="false">DATE(YEAR(D345),MONTH(D345),1)</f>
        <v>46143</v>
      </c>
    </row>
    <row r="346" customFormat="false" ht="15" hidden="false" customHeight="false" outlineLevel="0" collapsed="false">
      <c r="A346" s="19" t="s">
        <v>778</v>
      </c>
      <c r="B346" s="19" t="s">
        <v>180</v>
      </c>
      <c r="C346" s="19" t="s">
        <v>181</v>
      </c>
      <c r="D346" s="22" t="n">
        <v>46152</v>
      </c>
      <c r="E346" s="19" t="s">
        <v>432</v>
      </c>
      <c r="F346" s="17" t="n">
        <f aca="false">SUMIFS('Claim lines'!$E$2:$E$1102,'Claim lines'!$A$2:$A$1102,A346)</f>
        <v>3785.4</v>
      </c>
      <c r="G346" s="17" t="n">
        <v>0</v>
      </c>
      <c r="H346" s="17" t="n">
        <v>0</v>
      </c>
      <c r="I346" s="17" t="n">
        <f aca="false">F346-G346+H346</f>
        <v>3785.4</v>
      </c>
      <c r="J346" s="17" t="n">
        <f aca="false">ROUND(ROUND(I346*100,0)/10,0)/100</f>
        <v>378.54</v>
      </c>
      <c r="K346" s="17" t="n">
        <f aca="false">I346+J346</f>
        <v>4163.94</v>
      </c>
      <c r="L346" s="19" t="s">
        <v>433</v>
      </c>
      <c r="M346" s="23" t="n">
        <f aca="false">DATE(YEAR(D346),MONTH(D346),1)</f>
        <v>46143</v>
      </c>
    </row>
    <row r="347" customFormat="false" ht="15" hidden="false" customHeight="false" outlineLevel="0" collapsed="false">
      <c r="A347" s="19" t="s">
        <v>779</v>
      </c>
      <c r="B347" s="19" t="s">
        <v>182</v>
      </c>
      <c r="C347" s="19" t="s">
        <v>183</v>
      </c>
      <c r="D347" s="22" t="n">
        <v>46152</v>
      </c>
      <c r="E347" s="19" t="s">
        <v>432</v>
      </c>
      <c r="F347" s="17" t="n">
        <f aca="false">SUMIFS('Claim lines'!$E$2:$E$1102,'Claim lines'!$A$2:$A$1102,A347)</f>
        <v>7451.1</v>
      </c>
      <c r="G347" s="17" t="n">
        <v>0</v>
      </c>
      <c r="H347" s="17" t="n">
        <v>0</v>
      </c>
      <c r="I347" s="17" t="n">
        <f aca="false">F347-G347+H347</f>
        <v>7451.1</v>
      </c>
      <c r="J347" s="17" t="n">
        <f aca="false">ROUND(ROUND(I347*100,0)/10,0)/100</f>
        <v>745.11</v>
      </c>
      <c r="K347" s="17" t="n">
        <f aca="false">I347+J347</f>
        <v>8196.21</v>
      </c>
      <c r="L347" s="19" t="s">
        <v>433</v>
      </c>
      <c r="M347" s="23" t="n">
        <f aca="false">DATE(YEAR(D347),MONTH(D347),1)</f>
        <v>46143</v>
      </c>
    </row>
    <row r="348" customFormat="false" ht="15" hidden="false" customHeight="false" outlineLevel="0" collapsed="false">
      <c r="A348" s="19" t="s">
        <v>780</v>
      </c>
      <c r="B348" s="19" t="s">
        <v>185</v>
      </c>
      <c r="C348" s="19" t="s">
        <v>186</v>
      </c>
      <c r="D348" s="22" t="n">
        <v>46152</v>
      </c>
      <c r="E348" s="19" t="s">
        <v>432</v>
      </c>
      <c r="F348" s="17" t="n">
        <f aca="false">SUMIFS('Claim lines'!$E$2:$E$1102,'Claim lines'!$A$2:$A$1102,A348)</f>
        <v>28458.55</v>
      </c>
      <c r="G348" s="17" t="n">
        <v>1422.93</v>
      </c>
      <c r="H348" s="17" t="n">
        <v>0</v>
      </c>
      <c r="I348" s="17" t="n">
        <f aca="false">F348-G348+H348</f>
        <v>27035.62</v>
      </c>
      <c r="J348" s="17" t="n">
        <f aca="false">ROUND(ROUND(I348*100,0)/10,0)/100</f>
        <v>2703.56</v>
      </c>
      <c r="K348" s="17" t="n">
        <f aca="false">I348+J348</f>
        <v>29739.18</v>
      </c>
      <c r="L348" s="19" t="s">
        <v>433</v>
      </c>
      <c r="M348" s="23" t="n">
        <f aca="false">DATE(YEAR(D348),MONTH(D348),1)</f>
        <v>46143</v>
      </c>
    </row>
    <row r="349" customFormat="false" ht="15" hidden="false" customHeight="false" outlineLevel="0" collapsed="false">
      <c r="A349" s="19" t="s">
        <v>781</v>
      </c>
      <c r="B349" s="19" t="s">
        <v>187</v>
      </c>
      <c r="C349" s="19" t="s">
        <v>188</v>
      </c>
      <c r="D349" s="22" t="n">
        <v>46152</v>
      </c>
      <c r="E349" s="19" t="s">
        <v>432</v>
      </c>
      <c r="F349" s="17" t="n">
        <f aca="false">SUMIFS('Claim lines'!$E$2:$E$1102,'Claim lines'!$A$2:$A$1102,A349)</f>
        <v>19961</v>
      </c>
      <c r="G349" s="17" t="n">
        <v>0</v>
      </c>
      <c r="H349" s="17" t="n">
        <v>0</v>
      </c>
      <c r="I349" s="17" t="n">
        <f aca="false">F349-G349+H349</f>
        <v>19961</v>
      </c>
      <c r="J349" s="17" t="n">
        <f aca="false">ROUND(ROUND(I349*100,0)/10,0)/100</f>
        <v>1996.1</v>
      </c>
      <c r="K349" s="17" t="n">
        <f aca="false">I349+J349</f>
        <v>21957.1</v>
      </c>
      <c r="L349" s="19" t="s">
        <v>433</v>
      </c>
      <c r="M349" s="23" t="n">
        <f aca="false">DATE(YEAR(D349),MONTH(D349),1)</f>
        <v>46143</v>
      </c>
    </row>
    <row r="350" customFormat="false" ht="15" hidden="false" customHeight="false" outlineLevel="0" collapsed="false">
      <c r="A350" s="19" t="s">
        <v>782</v>
      </c>
      <c r="B350" s="19" t="s">
        <v>92</v>
      </c>
      <c r="C350" s="19" t="s">
        <v>93</v>
      </c>
      <c r="D350" s="22" t="n">
        <v>46167</v>
      </c>
      <c r="E350" s="19" t="s">
        <v>483</v>
      </c>
      <c r="F350" s="17" t="n">
        <f aca="false">SUMIFS('Claim lines'!$E$2:$E$1102,'Claim lines'!$A$2:$A$1102,A350)</f>
        <v>11025</v>
      </c>
      <c r="G350" s="17" t="n">
        <v>551.25</v>
      </c>
      <c r="H350" s="17" t="n">
        <v>5668.76</v>
      </c>
      <c r="I350" s="17" t="n">
        <f aca="false">F350-G350+H350</f>
        <v>16142.51</v>
      </c>
      <c r="J350" s="17" t="n">
        <f aca="false">ROUND(ROUND(I350*100,0)/10,0)/100</f>
        <v>1614.25</v>
      </c>
      <c r="K350" s="17" t="n">
        <f aca="false">I350+J350</f>
        <v>17756.76</v>
      </c>
      <c r="L350" s="19" t="s">
        <v>433</v>
      </c>
      <c r="M350" s="23" t="n">
        <f aca="false">DATE(YEAR(D350),MONTH(D350),1)</f>
        <v>46143</v>
      </c>
    </row>
    <row r="351" customFormat="false" ht="15" hidden="false" customHeight="false" outlineLevel="0" collapsed="false">
      <c r="A351" s="19" t="s">
        <v>783</v>
      </c>
      <c r="B351" s="19" t="s">
        <v>97</v>
      </c>
      <c r="C351" s="19" t="s">
        <v>98</v>
      </c>
      <c r="D351" s="22" t="n">
        <v>46167</v>
      </c>
      <c r="E351" s="19" t="s">
        <v>432</v>
      </c>
      <c r="F351" s="17" t="n">
        <f aca="false">SUMIFS('Claim lines'!$E$2:$E$1102,'Claim lines'!$A$2:$A$1102,A351)</f>
        <v>10949.05</v>
      </c>
      <c r="G351" s="17" t="n">
        <v>547.45</v>
      </c>
      <c r="H351" s="17" t="n">
        <v>0</v>
      </c>
      <c r="I351" s="17" t="n">
        <f aca="false">F351-G351+H351</f>
        <v>10401.6</v>
      </c>
      <c r="J351" s="17" t="n">
        <f aca="false">ROUND(ROUND(I351*100,0)/10,0)/100</f>
        <v>1040.16</v>
      </c>
      <c r="K351" s="17" t="n">
        <f aca="false">I351+J351</f>
        <v>11441.76</v>
      </c>
      <c r="L351" s="19" t="s">
        <v>433</v>
      </c>
      <c r="M351" s="23" t="n">
        <f aca="false">DATE(YEAR(D351),MONTH(D351),1)</f>
        <v>46143</v>
      </c>
    </row>
    <row r="352" customFormat="false" ht="15" hidden="false" customHeight="false" outlineLevel="0" collapsed="false">
      <c r="A352" s="19" t="s">
        <v>784</v>
      </c>
      <c r="B352" s="19" t="s">
        <v>108</v>
      </c>
      <c r="C352" s="19" t="s">
        <v>109</v>
      </c>
      <c r="D352" s="22" t="n">
        <v>46167</v>
      </c>
      <c r="E352" s="19" t="s">
        <v>432</v>
      </c>
      <c r="F352" s="17" t="n">
        <f aca="false">SUMIFS('Claim lines'!$E$2:$E$1102,'Claim lines'!$A$2:$A$1102,A352)</f>
        <v>2874</v>
      </c>
      <c r="G352" s="17" t="n">
        <v>143.7</v>
      </c>
      <c r="H352" s="17" t="n">
        <v>0</v>
      </c>
      <c r="I352" s="17" t="n">
        <f aca="false">F352-G352+H352</f>
        <v>2730.3</v>
      </c>
      <c r="J352" s="17" t="n">
        <f aca="false">ROUND(ROUND(I352*100,0)/10,0)/100</f>
        <v>273.03</v>
      </c>
      <c r="K352" s="17" t="n">
        <f aca="false">I352+J352</f>
        <v>3003.33</v>
      </c>
      <c r="L352" s="19" t="s">
        <v>433</v>
      </c>
      <c r="M352" s="23" t="n">
        <f aca="false">DATE(YEAR(D352),MONTH(D352),1)</f>
        <v>46143</v>
      </c>
    </row>
    <row r="353" customFormat="false" ht="15" hidden="false" customHeight="false" outlineLevel="0" collapsed="false">
      <c r="A353" s="19" t="s">
        <v>785</v>
      </c>
      <c r="B353" s="19" t="s">
        <v>110</v>
      </c>
      <c r="C353" s="19" t="s">
        <v>111</v>
      </c>
      <c r="D353" s="22" t="n">
        <v>46167</v>
      </c>
      <c r="E353" s="19" t="s">
        <v>432</v>
      </c>
      <c r="F353" s="17" t="n">
        <f aca="false">SUMIFS('Claim lines'!$E$2:$E$1102,'Claim lines'!$A$2:$A$1102,A353)</f>
        <v>6526</v>
      </c>
      <c r="G353" s="17" t="n">
        <v>0</v>
      </c>
      <c r="H353" s="17" t="n">
        <v>0</v>
      </c>
      <c r="I353" s="17" t="n">
        <f aca="false">F353-G353+H353</f>
        <v>6526</v>
      </c>
      <c r="J353" s="17" t="n">
        <f aca="false">ROUND(ROUND(I353*100,0)/10,0)/100</f>
        <v>652.6</v>
      </c>
      <c r="K353" s="17" t="n">
        <f aca="false">I353+J353</f>
        <v>7178.6</v>
      </c>
      <c r="L353" s="19" t="s">
        <v>433</v>
      </c>
      <c r="M353" s="23" t="n">
        <f aca="false">DATE(YEAR(D353),MONTH(D353),1)</f>
        <v>46143</v>
      </c>
    </row>
    <row r="354" customFormat="false" ht="15" hidden="false" customHeight="false" outlineLevel="0" collapsed="false">
      <c r="A354" s="19" t="s">
        <v>786</v>
      </c>
      <c r="B354" s="19" t="s">
        <v>113</v>
      </c>
      <c r="C354" s="19" t="s">
        <v>114</v>
      </c>
      <c r="D354" s="22" t="n">
        <v>46167</v>
      </c>
      <c r="E354" s="19" t="s">
        <v>432</v>
      </c>
      <c r="F354" s="17" t="n">
        <f aca="false">SUMIFS('Claim lines'!$E$2:$E$1102,'Claim lines'!$A$2:$A$1102,A354)</f>
        <v>2844.75</v>
      </c>
      <c r="G354" s="17" t="n">
        <v>0</v>
      </c>
      <c r="H354" s="17" t="n">
        <v>0</v>
      </c>
      <c r="I354" s="17" t="n">
        <f aca="false">F354-G354+H354</f>
        <v>2844.75</v>
      </c>
      <c r="J354" s="17" t="n">
        <f aca="false">ROUND(ROUND(I354*100,0)/10,0)/100</f>
        <v>284.48</v>
      </c>
      <c r="K354" s="17" t="n">
        <f aca="false">I354+J354</f>
        <v>3129.23</v>
      </c>
      <c r="L354" s="19" t="s">
        <v>433</v>
      </c>
      <c r="M354" s="23" t="n">
        <f aca="false">DATE(YEAR(D354),MONTH(D354),1)</f>
        <v>46143</v>
      </c>
    </row>
    <row r="355" customFormat="false" ht="15" hidden="false" customHeight="false" outlineLevel="0" collapsed="false">
      <c r="A355" s="19" t="s">
        <v>787</v>
      </c>
      <c r="B355" s="19" t="s">
        <v>117</v>
      </c>
      <c r="C355" s="19" t="s">
        <v>118</v>
      </c>
      <c r="D355" s="22" t="n">
        <v>46167</v>
      </c>
      <c r="E355" s="19" t="s">
        <v>432</v>
      </c>
      <c r="F355" s="17" t="n">
        <f aca="false">SUMIFS('Claim lines'!$E$2:$E$1102,'Claim lines'!$A$2:$A$1102,A355)</f>
        <v>5028.4</v>
      </c>
      <c r="G355" s="17" t="n">
        <v>0</v>
      </c>
      <c r="H355" s="17" t="n">
        <v>0</v>
      </c>
      <c r="I355" s="17" t="n">
        <f aca="false">F355-G355+H355</f>
        <v>5028.4</v>
      </c>
      <c r="J355" s="17" t="n">
        <f aca="false">ROUND(ROUND(I355*100,0)/10,0)/100</f>
        <v>502.84</v>
      </c>
      <c r="K355" s="17" t="n">
        <f aca="false">I355+J355</f>
        <v>5531.24</v>
      </c>
      <c r="L355" s="19" t="s">
        <v>433</v>
      </c>
      <c r="M355" s="23" t="n">
        <f aca="false">DATE(YEAR(D355),MONTH(D355),1)</f>
        <v>46143</v>
      </c>
    </row>
    <row r="356" customFormat="false" ht="15" hidden="false" customHeight="false" outlineLevel="0" collapsed="false">
      <c r="A356" s="19" t="s">
        <v>788</v>
      </c>
      <c r="B356" s="19" t="s">
        <v>120</v>
      </c>
      <c r="C356" s="19" t="s">
        <v>121</v>
      </c>
      <c r="D356" s="22" t="n">
        <v>46167</v>
      </c>
      <c r="E356" s="19" t="s">
        <v>432</v>
      </c>
      <c r="F356" s="17" t="n">
        <f aca="false">SUMIFS('Claim lines'!$E$2:$E$1102,'Claim lines'!$A$2:$A$1102,A356)</f>
        <v>33602.8</v>
      </c>
      <c r="G356" s="17" t="n">
        <v>1680.14</v>
      </c>
      <c r="H356" s="17" t="n">
        <v>0</v>
      </c>
      <c r="I356" s="17" t="n">
        <f aca="false">F356-G356+H356</f>
        <v>31922.66</v>
      </c>
      <c r="J356" s="17" t="n">
        <f aca="false">ROUND(ROUND(I356*100,0)/10,0)/100</f>
        <v>3192.27</v>
      </c>
      <c r="K356" s="17" t="n">
        <f aca="false">I356+J356</f>
        <v>35114.93</v>
      </c>
      <c r="L356" s="19" t="s">
        <v>433</v>
      </c>
      <c r="M356" s="23" t="n">
        <f aca="false">DATE(YEAR(D356),MONTH(D356),1)</f>
        <v>46143</v>
      </c>
    </row>
    <row r="357" customFormat="false" ht="15" hidden="false" customHeight="false" outlineLevel="0" collapsed="false">
      <c r="A357" s="19" t="s">
        <v>789</v>
      </c>
      <c r="B357" s="19" t="s">
        <v>124</v>
      </c>
      <c r="C357" s="19" t="s">
        <v>125</v>
      </c>
      <c r="D357" s="22" t="n">
        <v>46167</v>
      </c>
      <c r="E357" s="19" t="s">
        <v>432</v>
      </c>
      <c r="F357" s="17" t="n">
        <f aca="false">SUMIFS('Claim lines'!$E$2:$E$1102,'Claim lines'!$A$2:$A$1102,A357)</f>
        <v>5786.5</v>
      </c>
      <c r="G357" s="17" t="n">
        <v>289.33</v>
      </c>
      <c r="H357" s="17" t="n">
        <v>0</v>
      </c>
      <c r="I357" s="17" t="n">
        <f aca="false">F357-G357+H357</f>
        <v>5497.17</v>
      </c>
      <c r="J357" s="17" t="n">
        <f aca="false">ROUND(ROUND(I357*100,0)/10,0)/100</f>
        <v>549.72</v>
      </c>
      <c r="K357" s="17" t="n">
        <f aca="false">I357+J357</f>
        <v>6046.89</v>
      </c>
      <c r="L357" s="19" t="s">
        <v>433</v>
      </c>
      <c r="M357" s="23" t="n">
        <f aca="false">DATE(YEAR(D357),MONTH(D357),1)</f>
        <v>46143</v>
      </c>
    </row>
    <row r="358" customFormat="false" ht="15" hidden="false" customHeight="false" outlineLevel="0" collapsed="false">
      <c r="A358" s="19" t="s">
        <v>790</v>
      </c>
      <c r="B358" s="19" t="s">
        <v>127</v>
      </c>
      <c r="C358" s="19" t="s">
        <v>128</v>
      </c>
      <c r="D358" s="22" t="n">
        <v>46167</v>
      </c>
      <c r="E358" s="19" t="s">
        <v>432</v>
      </c>
      <c r="F358" s="17" t="n">
        <f aca="false">SUMIFS('Claim lines'!$E$2:$E$1102,'Claim lines'!$A$2:$A$1102,A358)</f>
        <v>2689</v>
      </c>
      <c r="G358" s="17" t="n">
        <v>134.45</v>
      </c>
      <c r="H358" s="17" t="n">
        <v>0</v>
      </c>
      <c r="I358" s="17" t="n">
        <f aca="false">F358-G358+H358</f>
        <v>2554.55</v>
      </c>
      <c r="J358" s="17" t="n">
        <f aca="false">ROUND(ROUND(I358*100,0)/10,0)/100</f>
        <v>255.46</v>
      </c>
      <c r="K358" s="17" t="n">
        <f aca="false">I358+J358</f>
        <v>2810.01</v>
      </c>
      <c r="L358" s="19" t="s">
        <v>433</v>
      </c>
      <c r="M358" s="23" t="n">
        <f aca="false">DATE(YEAR(D358),MONTH(D358),1)</f>
        <v>46143</v>
      </c>
    </row>
    <row r="359" customFormat="false" ht="15" hidden="false" customHeight="false" outlineLevel="0" collapsed="false">
      <c r="A359" s="19" t="s">
        <v>791</v>
      </c>
      <c r="B359" s="19" t="s">
        <v>134</v>
      </c>
      <c r="C359" s="19" t="s">
        <v>135</v>
      </c>
      <c r="D359" s="22" t="n">
        <v>46167</v>
      </c>
      <c r="E359" s="19" t="s">
        <v>432</v>
      </c>
      <c r="F359" s="17" t="n">
        <f aca="false">SUMIFS('Claim lines'!$E$2:$E$1102,'Claim lines'!$A$2:$A$1102,A359)</f>
        <v>4593.75</v>
      </c>
      <c r="G359" s="17" t="n">
        <v>229.69</v>
      </c>
      <c r="H359" s="17" t="n">
        <v>0</v>
      </c>
      <c r="I359" s="17" t="n">
        <f aca="false">F359-G359+H359</f>
        <v>4364.06</v>
      </c>
      <c r="J359" s="17" t="n">
        <f aca="false">ROUND(ROUND(I359*100,0)/10,0)/100</f>
        <v>436.41</v>
      </c>
      <c r="K359" s="17" t="n">
        <f aca="false">I359+J359</f>
        <v>4800.47</v>
      </c>
      <c r="L359" s="19" t="s">
        <v>433</v>
      </c>
      <c r="M359" s="23" t="n">
        <f aca="false">DATE(YEAR(D359),MONTH(D359),1)</f>
        <v>46143</v>
      </c>
    </row>
    <row r="360" customFormat="false" ht="15" hidden="false" customHeight="false" outlineLevel="0" collapsed="false">
      <c r="A360" s="19" t="s">
        <v>792</v>
      </c>
      <c r="B360" s="19" t="s">
        <v>138</v>
      </c>
      <c r="C360" s="19" t="s">
        <v>139</v>
      </c>
      <c r="D360" s="22" t="n">
        <v>46167</v>
      </c>
      <c r="E360" s="19" t="s">
        <v>432</v>
      </c>
      <c r="F360" s="17" t="n">
        <f aca="false">SUMIFS('Claim lines'!$E$2:$E$1102,'Claim lines'!$A$2:$A$1102,A360)</f>
        <v>9385.25</v>
      </c>
      <c r="G360" s="17" t="n">
        <v>469.26</v>
      </c>
      <c r="H360" s="17" t="n">
        <v>0</v>
      </c>
      <c r="I360" s="17" t="n">
        <f aca="false">F360-G360+H360</f>
        <v>8915.99</v>
      </c>
      <c r="J360" s="17" t="n">
        <f aca="false">ROUND(ROUND(I360*100,0)/10,0)/100</f>
        <v>891.6</v>
      </c>
      <c r="K360" s="17" t="n">
        <f aca="false">I360+J360</f>
        <v>9807.59</v>
      </c>
      <c r="L360" s="19" t="s">
        <v>433</v>
      </c>
      <c r="M360" s="23" t="n">
        <f aca="false">DATE(YEAR(D360),MONTH(D360),1)</f>
        <v>46143</v>
      </c>
    </row>
    <row r="361" customFormat="false" ht="15" hidden="false" customHeight="false" outlineLevel="0" collapsed="false">
      <c r="A361" s="19" t="s">
        <v>793</v>
      </c>
      <c r="B361" s="19" t="s">
        <v>140</v>
      </c>
      <c r="C361" s="19" t="s">
        <v>141</v>
      </c>
      <c r="D361" s="22" t="n">
        <v>46167</v>
      </c>
      <c r="E361" s="19" t="s">
        <v>483</v>
      </c>
      <c r="F361" s="17" t="n">
        <f aca="false">SUMIFS('Claim lines'!$E$2:$E$1102,'Claim lines'!$A$2:$A$1102,A361)</f>
        <v>32495</v>
      </c>
      <c r="G361" s="17" t="n">
        <v>1624.75</v>
      </c>
      <c r="H361" s="17" t="n">
        <v>11956.26</v>
      </c>
      <c r="I361" s="17" t="n">
        <f aca="false">F361-G361+H361</f>
        <v>42826.51</v>
      </c>
      <c r="J361" s="17" t="n">
        <f aca="false">ROUND(ROUND(I361*100,0)/10,0)/100</f>
        <v>4282.65</v>
      </c>
      <c r="K361" s="17" t="n">
        <f aca="false">I361+J361</f>
        <v>47109.16</v>
      </c>
      <c r="L361" s="19" t="s">
        <v>433</v>
      </c>
      <c r="M361" s="23" t="n">
        <f aca="false">DATE(YEAR(D361),MONTH(D361),1)</f>
        <v>46143</v>
      </c>
    </row>
    <row r="362" customFormat="false" ht="15" hidden="false" customHeight="false" outlineLevel="0" collapsed="false">
      <c r="A362" s="19" t="s">
        <v>794</v>
      </c>
      <c r="B362" s="19" t="s">
        <v>144</v>
      </c>
      <c r="C362" s="19" t="s">
        <v>145</v>
      </c>
      <c r="D362" s="22" t="n">
        <v>46167</v>
      </c>
      <c r="E362" s="19" t="s">
        <v>432</v>
      </c>
      <c r="F362" s="17" t="n">
        <f aca="false">SUMIFS('Claim lines'!$E$2:$E$1102,'Claim lines'!$A$2:$A$1102,A362)</f>
        <v>624.75</v>
      </c>
      <c r="G362" s="17" t="n">
        <v>0</v>
      </c>
      <c r="H362" s="17" t="n">
        <v>0</v>
      </c>
      <c r="I362" s="17" t="n">
        <f aca="false">F362-G362+H362</f>
        <v>624.75</v>
      </c>
      <c r="J362" s="17" t="n">
        <f aca="false">ROUND(ROUND(I362*100,0)/10,0)/100</f>
        <v>62.48</v>
      </c>
      <c r="K362" s="17" t="n">
        <f aca="false">I362+J362</f>
        <v>687.23</v>
      </c>
      <c r="L362" s="19" t="s">
        <v>433</v>
      </c>
      <c r="M362" s="23" t="n">
        <f aca="false">DATE(YEAR(D362),MONTH(D362),1)</f>
        <v>46143</v>
      </c>
    </row>
    <row r="363" customFormat="false" ht="15" hidden="false" customHeight="false" outlineLevel="0" collapsed="false">
      <c r="A363" s="19" t="s">
        <v>795</v>
      </c>
      <c r="B363" s="19" t="s">
        <v>147</v>
      </c>
      <c r="C363" s="19" t="s">
        <v>148</v>
      </c>
      <c r="D363" s="22" t="n">
        <v>46167</v>
      </c>
      <c r="E363" s="19" t="s">
        <v>432</v>
      </c>
      <c r="F363" s="17" t="n">
        <f aca="false">SUMIFS('Claim lines'!$E$2:$E$1102,'Claim lines'!$A$2:$A$1102,A363)</f>
        <v>34732.15</v>
      </c>
      <c r="G363" s="17" t="n">
        <v>0</v>
      </c>
      <c r="H363" s="17" t="n">
        <v>0</v>
      </c>
      <c r="I363" s="17" t="n">
        <f aca="false">F363-G363+H363</f>
        <v>34732.15</v>
      </c>
      <c r="J363" s="17" t="n">
        <f aca="false">ROUND(ROUND(I363*100,0)/10,0)/100</f>
        <v>3473.22</v>
      </c>
      <c r="K363" s="17" t="n">
        <f aca="false">I363+J363</f>
        <v>38205.37</v>
      </c>
      <c r="L363" s="19" t="s">
        <v>433</v>
      </c>
      <c r="M363" s="23" t="n">
        <f aca="false">DATE(YEAR(D363),MONTH(D363),1)</f>
        <v>46143</v>
      </c>
    </row>
    <row r="364" customFormat="false" ht="15" hidden="false" customHeight="false" outlineLevel="0" collapsed="false">
      <c r="A364" s="19" t="s">
        <v>796</v>
      </c>
      <c r="B364" s="19" t="s">
        <v>152</v>
      </c>
      <c r="C364" s="19" t="s">
        <v>153</v>
      </c>
      <c r="D364" s="22" t="n">
        <v>46167</v>
      </c>
      <c r="E364" s="19" t="s">
        <v>432</v>
      </c>
      <c r="F364" s="17" t="n">
        <f aca="false">SUMIFS('Claim lines'!$E$2:$E$1102,'Claim lines'!$A$2:$A$1102,A364)</f>
        <v>4866.3</v>
      </c>
      <c r="G364" s="17" t="n">
        <v>0</v>
      </c>
      <c r="H364" s="17" t="n">
        <v>0</v>
      </c>
      <c r="I364" s="17" t="n">
        <f aca="false">F364-G364+H364</f>
        <v>4866.3</v>
      </c>
      <c r="J364" s="17" t="n">
        <f aca="false">ROUND(ROUND(I364*100,0)/10,0)/100</f>
        <v>486.63</v>
      </c>
      <c r="K364" s="17" t="n">
        <f aca="false">I364+J364</f>
        <v>5352.93</v>
      </c>
      <c r="L364" s="19" t="s">
        <v>433</v>
      </c>
      <c r="M364" s="23" t="n">
        <f aca="false">DATE(YEAR(D364),MONTH(D364),1)</f>
        <v>46143</v>
      </c>
    </row>
    <row r="365" customFormat="false" ht="15" hidden="false" customHeight="false" outlineLevel="0" collapsed="false">
      <c r="A365" s="19" t="s">
        <v>797</v>
      </c>
      <c r="B365" s="19" t="s">
        <v>154</v>
      </c>
      <c r="C365" s="19" t="s">
        <v>155</v>
      </c>
      <c r="D365" s="22" t="n">
        <v>46167</v>
      </c>
      <c r="E365" s="19" t="s">
        <v>432</v>
      </c>
      <c r="F365" s="17" t="n">
        <f aca="false">SUMIFS('Claim lines'!$E$2:$E$1102,'Claim lines'!$A$2:$A$1102,A365)</f>
        <v>16254.25</v>
      </c>
      <c r="G365" s="17" t="n">
        <v>0</v>
      </c>
      <c r="H365" s="17" t="n">
        <v>0</v>
      </c>
      <c r="I365" s="17" t="n">
        <f aca="false">F365-G365+H365</f>
        <v>16254.25</v>
      </c>
      <c r="J365" s="17" t="n">
        <f aca="false">ROUND(ROUND(I365*100,0)/10,0)/100</f>
        <v>1625.43</v>
      </c>
      <c r="K365" s="17" t="n">
        <f aca="false">I365+J365</f>
        <v>17879.68</v>
      </c>
      <c r="L365" s="19" t="s">
        <v>433</v>
      </c>
      <c r="M365" s="23" t="n">
        <f aca="false">DATE(YEAR(D365),MONTH(D365),1)</f>
        <v>46143</v>
      </c>
    </row>
    <row r="366" customFormat="false" ht="15" hidden="false" customHeight="false" outlineLevel="0" collapsed="false">
      <c r="A366" s="19" t="s">
        <v>798</v>
      </c>
      <c r="B366" s="19" t="s">
        <v>156</v>
      </c>
      <c r="C366" s="19" t="s">
        <v>157</v>
      </c>
      <c r="D366" s="22" t="n">
        <v>46167</v>
      </c>
      <c r="E366" s="19" t="s">
        <v>432</v>
      </c>
      <c r="F366" s="17" t="n">
        <f aca="false">SUMIFS('Claim lines'!$E$2:$E$1102,'Claim lines'!$A$2:$A$1102,A366)</f>
        <v>3189</v>
      </c>
      <c r="G366" s="17" t="n">
        <v>0</v>
      </c>
      <c r="H366" s="17" t="n">
        <v>0</v>
      </c>
      <c r="I366" s="17" t="n">
        <f aca="false">F366-G366+H366</f>
        <v>3189</v>
      </c>
      <c r="J366" s="17" t="n">
        <f aca="false">ROUND(ROUND(I366*100,0)/10,0)/100</f>
        <v>318.9</v>
      </c>
      <c r="K366" s="17" t="n">
        <f aca="false">I366+J366</f>
        <v>3507.9</v>
      </c>
      <c r="L366" s="19" t="s">
        <v>433</v>
      </c>
      <c r="M366" s="23" t="n">
        <f aca="false">DATE(YEAR(D366),MONTH(D366),1)</f>
        <v>46143</v>
      </c>
    </row>
    <row r="367" customFormat="false" ht="15" hidden="false" customHeight="false" outlineLevel="0" collapsed="false">
      <c r="A367" s="19" t="s">
        <v>799</v>
      </c>
      <c r="B367" s="19" t="s">
        <v>159</v>
      </c>
      <c r="C367" s="19" t="s">
        <v>160</v>
      </c>
      <c r="D367" s="22" t="n">
        <v>46167</v>
      </c>
      <c r="E367" s="19" t="s">
        <v>432</v>
      </c>
      <c r="F367" s="17" t="n">
        <f aca="false">SUMIFS('Claim lines'!$E$2:$E$1102,'Claim lines'!$A$2:$A$1102,A367)</f>
        <v>68658.75</v>
      </c>
      <c r="G367" s="17" t="n">
        <v>3432.94</v>
      </c>
      <c r="H367" s="17" t="n">
        <v>0</v>
      </c>
      <c r="I367" s="17" t="n">
        <f aca="false">F367-G367+H367</f>
        <v>65225.81</v>
      </c>
      <c r="J367" s="17" t="n">
        <f aca="false">ROUND(ROUND(I367*100,0)/10,0)/100</f>
        <v>6522.58</v>
      </c>
      <c r="K367" s="17" t="n">
        <f aca="false">I367+J367</f>
        <v>71748.39</v>
      </c>
      <c r="L367" s="19" t="s">
        <v>433</v>
      </c>
      <c r="M367" s="23" t="n">
        <f aca="false">DATE(YEAR(D367),MONTH(D367),1)</f>
        <v>46143</v>
      </c>
    </row>
    <row r="368" customFormat="false" ht="15" hidden="false" customHeight="false" outlineLevel="0" collapsed="false">
      <c r="A368" s="19" t="s">
        <v>800</v>
      </c>
      <c r="B368" s="19" t="s">
        <v>161</v>
      </c>
      <c r="C368" s="19" t="s">
        <v>162</v>
      </c>
      <c r="D368" s="22" t="n">
        <v>46167</v>
      </c>
      <c r="E368" s="19" t="s">
        <v>432</v>
      </c>
      <c r="F368" s="17" t="n">
        <f aca="false">SUMIFS('Claim lines'!$E$2:$E$1102,'Claim lines'!$A$2:$A$1102,A368)</f>
        <v>13749.9</v>
      </c>
      <c r="G368" s="17" t="n">
        <v>0</v>
      </c>
      <c r="H368" s="17" t="n">
        <v>0</v>
      </c>
      <c r="I368" s="17" t="n">
        <f aca="false">F368-G368+H368</f>
        <v>13749.9</v>
      </c>
      <c r="J368" s="17" t="n">
        <f aca="false">ROUND(ROUND(I368*100,0)/10,0)/100</f>
        <v>1374.99</v>
      </c>
      <c r="K368" s="17" t="n">
        <f aca="false">I368+J368</f>
        <v>15124.89</v>
      </c>
      <c r="L368" s="19" t="s">
        <v>433</v>
      </c>
      <c r="M368" s="23" t="n">
        <f aca="false">DATE(YEAR(D368),MONTH(D368),1)</f>
        <v>46143</v>
      </c>
    </row>
    <row r="369" customFormat="false" ht="15" hidden="false" customHeight="false" outlineLevel="0" collapsed="false">
      <c r="A369" s="19" t="s">
        <v>801</v>
      </c>
      <c r="B369" s="19" t="s">
        <v>163</v>
      </c>
      <c r="C369" s="19" t="s">
        <v>164</v>
      </c>
      <c r="D369" s="22" t="n">
        <v>46167</v>
      </c>
      <c r="E369" s="19" t="s">
        <v>432</v>
      </c>
      <c r="F369" s="17" t="n">
        <f aca="false">SUMIFS('Claim lines'!$E$2:$E$1102,'Claim lines'!$A$2:$A$1102,A369)</f>
        <v>8919.45</v>
      </c>
      <c r="G369" s="17" t="n">
        <v>0</v>
      </c>
      <c r="H369" s="17" t="n">
        <v>0</v>
      </c>
      <c r="I369" s="17" t="n">
        <f aca="false">F369-G369+H369</f>
        <v>8919.45</v>
      </c>
      <c r="J369" s="17" t="n">
        <f aca="false">ROUND(ROUND(I369*100,0)/10,0)/100</f>
        <v>891.95</v>
      </c>
      <c r="K369" s="17" t="n">
        <f aca="false">I369+J369</f>
        <v>9811.4</v>
      </c>
      <c r="L369" s="19" t="s">
        <v>433</v>
      </c>
      <c r="M369" s="23" t="n">
        <f aca="false">DATE(YEAR(D369),MONTH(D369),1)</f>
        <v>46143</v>
      </c>
    </row>
    <row r="370" customFormat="false" ht="15" hidden="false" customHeight="false" outlineLevel="0" collapsed="false">
      <c r="A370" s="19" t="s">
        <v>802</v>
      </c>
      <c r="B370" s="19" t="s">
        <v>165</v>
      </c>
      <c r="C370" s="19" t="s">
        <v>166</v>
      </c>
      <c r="D370" s="22" t="n">
        <v>46167</v>
      </c>
      <c r="E370" s="19" t="s">
        <v>432</v>
      </c>
      <c r="F370" s="17" t="n">
        <f aca="false">SUMIFS('Claim lines'!$E$2:$E$1102,'Claim lines'!$A$2:$A$1102,A370)</f>
        <v>2472.3</v>
      </c>
      <c r="G370" s="17" t="n">
        <v>0</v>
      </c>
      <c r="H370" s="17" t="n">
        <v>0</v>
      </c>
      <c r="I370" s="17" t="n">
        <f aca="false">F370-G370+H370</f>
        <v>2472.3</v>
      </c>
      <c r="J370" s="17" t="n">
        <f aca="false">ROUND(ROUND(I370*100,0)/10,0)/100</f>
        <v>247.23</v>
      </c>
      <c r="K370" s="17" t="n">
        <f aca="false">I370+J370</f>
        <v>2719.53</v>
      </c>
      <c r="L370" s="19" t="s">
        <v>433</v>
      </c>
      <c r="M370" s="23" t="n">
        <f aca="false">DATE(YEAR(D370),MONTH(D370),1)</f>
        <v>46143</v>
      </c>
    </row>
    <row r="371" customFormat="false" ht="15" hidden="false" customHeight="false" outlineLevel="0" collapsed="false">
      <c r="A371" s="19" t="s">
        <v>803</v>
      </c>
      <c r="B371" s="19" t="s">
        <v>167</v>
      </c>
      <c r="C371" s="19" t="s">
        <v>168</v>
      </c>
      <c r="D371" s="22" t="n">
        <v>46167</v>
      </c>
      <c r="E371" s="19" t="s">
        <v>432</v>
      </c>
      <c r="F371" s="17" t="n">
        <f aca="false">SUMIFS('Claim lines'!$E$2:$E$1102,'Claim lines'!$A$2:$A$1102,A371)</f>
        <v>35741.15</v>
      </c>
      <c r="G371" s="17" t="n">
        <v>0</v>
      </c>
      <c r="H371" s="17" t="n">
        <v>0</v>
      </c>
      <c r="I371" s="17" t="n">
        <f aca="false">F371-G371+H371</f>
        <v>35741.15</v>
      </c>
      <c r="J371" s="17" t="n">
        <f aca="false">ROUND(ROUND(I371*100,0)/10,0)/100</f>
        <v>3574.12</v>
      </c>
      <c r="K371" s="17" t="n">
        <f aca="false">I371+J371</f>
        <v>39315.27</v>
      </c>
      <c r="L371" s="19" t="s">
        <v>433</v>
      </c>
      <c r="M371" s="23" t="n">
        <f aca="false">DATE(YEAR(D371),MONTH(D371),1)</f>
        <v>46143</v>
      </c>
    </row>
    <row r="372" customFormat="false" ht="15" hidden="false" customHeight="false" outlineLevel="0" collapsed="false">
      <c r="A372" s="19" t="s">
        <v>804</v>
      </c>
      <c r="B372" s="19" t="s">
        <v>169</v>
      </c>
      <c r="C372" s="19" t="s">
        <v>170</v>
      </c>
      <c r="D372" s="22" t="n">
        <v>46167</v>
      </c>
      <c r="E372" s="19" t="s">
        <v>432</v>
      </c>
      <c r="F372" s="17" t="n">
        <f aca="false">SUMIFS('Claim lines'!$E$2:$E$1102,'Claim lines'!$A$2:$A$1102,A372)</f>
        <v>103042.9</v>
      </c>
      <c r="G372" s="17" t="n">
        <v>0</v>
      </c>
      <c r="H372" s="17" t="n">
        <v>0</v>
      </c>
      <c r="I372" s="17" t="n">
        <f aca="false">F372-G372+H372</f>
        <v>103042.9</v>
      </c>
      <c r="J372" s="17" t="n">
        <f aca="false">ROUND(ROUND(I372*100,0)/10,0)/100</f>
        <v>10304.29</v>
      </c>
      <c r="K372" s="17" t="n">
        <f aca="false">I372+J372</f>
        <v>113347.19</v>
      </c>
      <c r="L372" s="19" t="s">
        <v>433</v>
      </c>
      <c r="M372" s="23" t="n">
        <f aca="false">DATE(YEAR(D372),MONTH(D372),1)</f>
        <v>46143</v>
      </c>
    </row>
    <row r="373" customFormat="false" ht="15" hidden="false" customHeight="false" outlineLevel="0" collapsed="false">
      <c r="A373" s="19" t="s">
        <v>805</v>
      </c>
      <c r="B373" s="19" t="s">
        <v>171</v>
      </c>
      <c r="C373" s="19" t="s">
        <v>172</v>
      </c>
      <c r="D373" s="22" t="n">
        <v>46167</v>
      </c>
      <c r="E373" s="19" t="s">
        <v>432</v>
      </c>
      <c r="F373" s="17" t="n">
        <f aca="false">SUMIFS('Claim lines'!$E$2:$E$1102,'Claim lines'!$A$2:$A$1102,A373)</f>
        <v>53143.95</v>
      </c>
      <c r="G373" s="17" t="n">
        <v>0</v>
      </c>
      <c r="H373" s="17" t="n">
        <v>0</v>
      </c>
      <c r="I373" s="17" t="n">
        <f aca="false">F373-G373+H373</f>
        <v>53143.95</v>
      </c>
      <c r="J373" s="17" t="n">
        <f aca="false">ROUND(ROUND(I373*100,0)/10,0)/100</f>
        <v>5314.4</v>
      </c>
      <c r="K373" s="17" t="n">
        <f aca="false">I373+J373</f>
        <v>58458.35</v>
      </c>
      <c r="L373" s="19" t="s">
        <v>433</v>
      </c>
      <c r="M373" s="23" t="n">
        <f aca="false">DATE(YEAR(D373),MONTH(D373),1)</f>
        <v>46143</v>
      </c>
    </row>
    <row r="374" customFormat="false" ht="15" hidden="false" customHeight="false" outlineLevel="0" collapsed="false">
      <c r="A374" s="19" t="s">
        <v>806</v>
      </c>
      <c r="B374" s="19" t="s">
        <v>174</v>
      </c>
      <c r="C374" s="19" t="s">
        <v>175</v>
      </c>
      <c r="D374" s="22" t="n">
        <v>46167</v>
      </c>
      <c r="E374" s="19" t="s">
        <v>432</v>
      </c>
      <c r="F374" s="17" t="n">
        <f aca="false">SUMIFS('Claim lines'!$E$2:$E$1102,'Claim lines'!$A$2:$A$1102,A374)</f>
        <v>92198.4</v>
      </c>
      <c r="G374" s="17" t="n">
        <v>4609.92</v>
      </c>
      <c r="H374" s="17" t="n">
        <v>0</v>
      </c>
      <c r="I374" s="17" t="n">
        <f aca="false">F374-G374+H374</f>
        <v>87588.48</v>
      </c>
      <c r="J374" s="17" t="n">
        <f aca="false">ROUND(ROUND(I374*100,0)/10,0)/100</f>
        <v>8758.85</v>
      </c>
      <c r="K374" s="17" t="n">
        <f aca="false">I374+J374</f>
        <v>96347.33</v>
      </c>
      <c r="L374" s="19" t="s">
        <v>433</v>
      </c>
      <c r="M374" s="23" t="n">
        <f aca="false">DATE(YEAR(D374),MONTH(D374),1)</f>
        <v>46143</v>
      </c>
    </row>
    <row r="375" customFormat="false" ht="15" hidden="false" customHeight="false" outlineLevel="0" collapsed="false">
      <c r="A375" s="19" t="s">
        <v>807</v>
      </c>
      <c r="B375" s="19" t="s">
        <v>176</v>
      </c>
      <c r="C375" s="19" t="s">
        <v>177</v>
      </c>
      <c r="D375" s="22" t="n">
        <v>46167</v>
      </c>
      <c r="E375" s="19" t="s">
        <v>432</v>
      </c>
      <c r="F375" s="17" t="n">
        <f aca="false">SUMIFS('Claim lines'!$E$2:$E$1102,'Claim lines'!$A$2:$A$1102,A375)</f>
        <v>11029.2</v>
      </c>
      <c r="G375" s="17" t="n">
        <v>0</v>
      </c>
      <c r="H375" s="17" t="n">
        <v>0</v>
      </c>
      <c r="I375" s="17" t="n">
        <f aca="false">F375-G375+H375</f>
        <v>11029.2</v>
      </c>
      <c r="J375" s="17" t="n">
        <f aca="false">ROUND(ROUND(I375*100,0)/10,0)/100</f>
        <v>1102.92</v>
      </c>
      <c r="K375" s="17" t="n">
        <f aca="false">I375+J375</f>
        <v>12132.12</v>
      </c>
      <c r="L375" s="19" t="s">
        <v>433</v>
      </c>
      <c r="M375" s="23" t="n">
        <f aca="false">DATE(YEAR(D375),MONTH(D375),1)</f>
        <v>46143</v>
      </c>
    </row>
    <row r="376" customFormat="false" ht="15" hidden="false" customHeight="false" outlineLevel="0" collapsed="false">
      <c r="A376" s="19" t="s">
        <v>808</v>
      </c>
      <c r="B376" s="19" t="s">
        <v>178</v>
      </c>
      <c r="C376" s="19" t="s">
        <v>179</v>
      </c>
      <c r="D376" s="22" t="n">
        <v>46167</v>
      </c>
      <c r="E376" s="19" t="s">
        <v>432</v>
      </c>
      <c r="F376" s="17" t="n">
        <f aca="false">SUMIFS('Claim lines'!$E$2:$E$1102,'Claim lines'!$A$2:$A$1102,A376)</f>
        <v>7242.1</v>
      </c>
      <c r="G376" s="17" t="n">
        <v>0</v>
      </c>
      <c r="H376" s="17" t="n">
        <v>0</v>
      </c>
      <c r="I376" s="17" t="n">
        <f aca="false">F376-G376+H376</f>
        <v>7242.1</v>
      </c>
      <c r="J376" s="17" t="n">
        <f aca="false">ROUND(ROUND(I376*100,0)/10,0)/100</f>
        <v>724.21</v>
      </c>
      <c r="K376" s="17" t="n">
        <f aca="false">I376+J376</f>
        <v>7966.31</v>
      </c>
      <c r="L376" s="19" t="s">
        <v>433</v>
      </c>
      <c r="M376" s="23" t="n">
        <f aca="false">DATE(YEAR(D376),MONTH(D376),1)</f>
        <v>46143</v>
      </c>
    </row>
    <row r="377" customFormat="false" ht="15" hidden="false" customHeight="false" outlineLevel="0" collapsed="false">
      <c r="A377" s="19" t="s">
        <v>809</v>
      </c>
      <c r="B377" s="19" t="s">
        <v>180</v>
      </c>
      <c r="C377" s="19" t="s">
        <v>181</v>
      </c>
      <c r="D377" s="22" t="n">
        <v>46167</v>
      </c>
      <c r="E377" s="19" t="s">
        <v>432</v>
      </c>
      <c r="F377" s="17" t="n">
        <f aca="false">SUMIFS('Claim lines'!$E$2:$E$1102,'Claim lines'!$A$2:$A$1102,A377)</f>
        <v>7305.45</v>
      </c>
      <c r="G377" s="17" t="n">
        <v>0</v>
      </c>
      <c r="H377" s="17" t="n">
        <v>0</v>
      </c>
      <c r="I377" s="17" t="n">
        <f aca="false">F377-G377+H377</f>
        <v>7305.45</v>
      </c>
      <c r="J377" s="17" t="n">
        <f aca="false">ROUND(ROUND(I377*100,0)/10,0)/100</f>
        <v>730.55</v>
      </c>
      <c r="K377" s="17" t="n">
        <f aca="false">I377+J377</f>
        <v>8036</v>
      </c>
      <c r="L377" s="19" t="s">
        <v>433</v>
      </c>
      <c r="M377" s="23" t="n">
        <f aca="false">DATE(YEAR(D377),MONTH(D377),1)</f>
        <v>46143</v>
      </c>
    </row>
    <row r="378" customFormat="false" ht="15" hidden="false" customHeight="false" outlineLevel="0" collapsed="false">
      <c r="A378" s="19" t="s">
        <v>810</v>
      </c>
      <c r="B378" s="19" t="s">
        <v>182</v>
      </c>
      <c r="C378" s="19" t="s">
        <v>183</v>
      </c>
      <c r="D378" s="22" t="n">
        <v>46167</v>
      </c>
      <c r="E378" s="19" t="s">
        <v>432</v>
      </c>
      <c r="F378" s="17" t="n">
        <f aca="false">SUMIFS('Claim lines'!$E$2:$E$1102,'Claim lines'!$A$2:$A$1102,A378)</f>
        <v>10458.25</v>
      </c>
      <c r="G378" s="17" t="n">
        <v>0</v>
      </c>
      <c r="H378" s="17" t="n">
        <v>0</v>
      </c>
      <c r="I378" s="17" t="n">
        <f aca="false">F378-G378+H378</f>
        <v>10458.25</v>
      </c>
      <c r="J378" s="17" t="n">
        <f aca="false">ROUND(ROUND(I378*100,0)/10,0)/100</f>
        <v>1045.83</v>
      </c>
      <c r="K378" s="17" t="n">
        <f aca="false">I378+J378</f>
        <v>11504.08</v>
      </c>
      <c r="L378" s="19" t="s">
        <v>433</v>
      </c>
      <c r="M378" s="23" t="n">
        <f aca="false">DATE(YEAR(D378),MONTH(D378),1)</f>
        <v>46143</v>
      </c>
    </row>
    <row r="379" customFormat="false" ht="15" hidden="false" customHeight="false" outlineLevel="0" collapsed="false">
      <c r="A379" s="19" t="s">
        <v>811</v>
      </c>
      <c r="B379" s="19" t="s">
        <v>185</v>
      </c>
      <c r="C379" s="19" t="s">
        <v>186</v>
      </c>
      <c r="D379" s="22" t="n">
        <v>46167</v>
      </c>
      <c r="E379" s="19" t="s">
        <v>432</v>
      </c>
      <c r="F379" s="17" t="n">
        <f aca="false">SUMIFS('Claim lines'!$E$2:$E$1102,'Claim lines'!$A$2:$A$1102,A379)</f>
        <v>46013.2</v>
      </c>
      <c r="G379" s="17" t="n">
        <v>2300.66</v>
      </c>
      <c r="H379" s="17" t="n">
        <v>0</v>
      </c>
      <c r="I379" s="17" t="n">
        <f aca="false">F379-G379+H379</f>
        <v>43712.54</v>
      </c>
      <c r="J379" s="17" t="n">
        <f aca="false">ROUND(ROUND(I379*100,0)/10,0)/100</f>
        <v>4371.25</v>
      </c>
      <c r="K379" s="17" t="n">
        <f aca="false">I379+J379</f>
        <v>48083.79</v>
      </c>
      <c r="L379" s="19" t="s">
        <v>433</v>
      </c>
      <c r="M379" s="23" t="n">
        <f aca="false">DATE(YEAR(D379),MONTH(D379),1)</f>
        <v>46143</v>
      </c>
    </row>
    <row r="380" customFormat="false" ht="15" hidden="false" customHeight="false" outlineLevel="0" collapsed="false">
      <c r="A380" s="19" t="s">
        <v>812</v>
      </c>
      <c r="B380" s="19" t="s">
        <v>187</v>
      </c>
      <c r="C380" s="19" t="s">
        <v>188</v>
      </c>
      <c r="D380" s="22" t="n">
        <v>46167</v>
      </c>
      <c r="E380" s="19" t="s">
        <v>432</v>
      </c>
      <c r="F380" s="17" t="n">
        <f aca="false">SUMIFS('Claim lines'!$E$2:$E$1102,'Claim lines'!$A$2:$A$1102,A380)</f>
        <v>13140.8</v>
      </c>
      <c r="G380" s="17" t="n">
        <v>0</v>
      </c>
      <c r="H380" s="17" t="n">
        <v>0</v>
      </c>
      <c r="I380" s="17" t="n">
        <f aca="false">F380-G380+H380</f>
        <v>13140.8</v>
      </c>
      <c r="J380" s="17" t="n">
        <f aca="false">ROUND(ROUND(I380*100,0)/10,0)/100</f>
        <v>1314.08</v>
      </c>
      <c r="K380" s="17" t="n">
        <f aca="false">I380+J380</f>
        <v>14454.88</v>
      </c>
      <c r="L380" s="19" t="s">
        <v>433</v>
      </c>
      <c r="M380" s="23" t="n">
        <f aca="false">DATE(YEAR(D380),MONTH(D380),1)</f>
        <v>46143</v>
      </c>
    </row>
    <row r="381" customFormat="false" ht="15" hidden="false" customHeight="false" outlineLevel="0" collapsed="false">
      <c r="A381" s="19" t="s">
        <v>813</v>
      </c>
      <c r="B381" s="19" t="s">
        <v>189</v>
      </c>
      <c r="C381" s="19" t="s">
        <v>190</v>
      </c>
      <c r="D381" s="22" t="n">
        <v>46167</v>
      </c>
      <c r="E381" s="19" t="s">
        <v>432</v>
      </c>
      <c r="F381" s="17" t="n">
        <f aca="false">SUMIFS('Claim lines'!$E$2:$E$1102,'Claim lines'!$A$2:$A$1102,A381)</f>
        <v>4441.2</v>
      </c>
      <c r="G381" s="17" t="n">
        <v>0</v>
      </c>
      <c r="H381" s="17" t="n">
        <v>0</v>
      </c>
      <c r="I381" s="17" t="n">
        <f aca="false">F381-G381+H381</f>
        <v>4441.2</v>
      </c>
      <c r="J381" s="17" t="n">
        <f aca="false">ROUND(ROUND(I381*100,0)/10,0)/100</f>
        <v>444.12</v>
      </c>
      <c r="K381" s="17" t="n">
        <f aca="false">I381+J381</f>
        <v>4885.32</v>
      </c>
      <c r="L381" s="19" t="s">
        <v>433</v>
      </c>
      <c r="M381" s="23" t="n">
        <f aca="false">DATE(YEAR(D381),MONTH(D381),1)</f>
        <v>46143</v>
      </c>
    </row>
    <row r="382" customFormat="false" ht="15" hidden="false" customHeight="false" outlineLevel="0" collapsed="false">
      <c r="A382" s="19" t="s">
        <v>814</v>
      </c>
      <c r="B382" s="19" t="s">
        <v>192</v>
      </c>
      <c r="C382" s="19" t="s">
        <v>193</v>
      </c>
      <c r="D382" s="22" t="n">
        <v>46167</v>
      </c>
      <c r="E382" s="19" t="s">
        <v>432</v>
      </c>
      <c r="F382" s="17" t="n">
        <f aca="false">SUMIFS('Claim lines'!$E$2:$E$1102,'Claim lines'!$A$2:$A$1102,A382)</f>
        <v>11073.1</v>
      </c>
      <c r="G382" s="17" t="n">
        <v>553.66</v>
      </c>
      <c r="H382" s="17" t="n">
        <v>0</v>
      </c>
      <c r="I382" s="17" t="n">
        <f aca="false">F382-G382+H382</f>
        <v>10519.44</v>
      </c>
      <c r="J382" s="17" t="n">
        <f aca="false">ROUND(ROUND(I382*100,0)/10,0)/100</f>
        <v>1051.94</v>
      </c>
      <c r="K382" s="17" t="n">
        <f aca="false">I382+J382</f>
        <v>11571.38</v>
      </c>
      <c r="L382" s="19" t="s">
        <v>433</v>
      </c>
      <c r="M382" s="23" t="n">
        <f aca="false">DATE(YEAR(D382),MONTH(D382),1)</f>
        <v>46143</v>
      </c>
    </row>
    <row r="383" customFormat="false" ht="15" hidden="false" customHeight="false" outlineLevel="0" collapsed="false">
      <c r="A383" s="19" t="s">
        <v>815</v>
      </c>
      <c r="B383" s="19" t="s">
        <v>97</v>
      </c>
      <c r="C383" s="19" t="s">
        <v>98</v>
      </c>
      <c r="D383" s="22" t="n">
        <v>46183</v>
      </c>
      <c r="E383" s="19" t="s">
        <v>432</v>
      </c>
      <c r="F383" s="17" t="n">
        <f aca="false">SUMIFS('Claim lines'!$E$2:$E$1102,'Claim lines'!$A$2:$A$1102,A383)</f>
        <v>6800</v>
      </c>
      <c r="G383" s="17" t="n">
        <v>340</v>
      </c>
      <c r="H383" s="17" t="n">
        <v>0</v>
      </c>
      <c r="I383" s="17" t="n">
        <f aca="false">F383-G383+H383</f>
        <v>6460</v>
      </c>
      <c r="J383" s="17" t="n">
        <f aca="false">ROUND(ROUND(I383*100,0)/10,0)/100</f>
        <v>646</v>
      </c>
      <c r="K383" s="17" t="n">
        <f aca="false">I383+J383</f>
        <v>7106</v>
      </c>
      <c r="L383" s="19" t="s">
        <v>433</v>
      </c>
      <c r="M383" s="23" t="n">
        <f aca="false">DATE(YEAR(D383),MONTH(D383),1)</f>
        <v>46174</v>
      </c>
    </row>
    <row r="384" customFormat="false" ht="15" hidden="false" customHeight="false" outlineLevel="0" collapsed="false">
      <c r="A384" s="19" t="s">
        <v>816</v>
      </c>
      <c r="B384" s="19" t="s">
        <v>113</v>
      </c>
      <c r="C384" s="19" t="s">
        <v>114</v>
      </c>
      <c r="D384" s="22" t="n">
        <v>46183</v>
      </c>
      <c r="E384" s="19" t="s">
        <v>432</v>
      </c>
      <c r="F384" s="17" t="n">
        <f aca="false">SUMIFS('Claim lines'!$E$2:$E$1102,'Claim lines'!$A$2:$A$1102,A384)</f>
        <v>2275.8</v>
      </c>
      <c r="G384" s="17" t="n">
        <v>0</v>
      </c>
      <c r="H384" s="17" t="n">
        <v>0</v>
      </c>
      <c r="I384" s="17" t="n">
        <f aca="false">F384-G384+H384</f>
        <v>2275.8</v>
      </c>
      <c r="J384" s="17" t="n">
        <f aca="false">ROUND(ROUND(I384*100,0)/10,0)/100</f>
        <v>227.58</v>
      </c>
      <c r="K384" s="17" t="n">
        <f aca="false">I384+J384</f>
        <v>2503.38</v>
      </c>
      <c r="L384" s="19" t="s">
        <v>433</v>
      </c>
      <c r="M384" s="23" t="n">
        <f aca="false">DATE(YEAR(D384),MONTH(D384),1)</f>
        <v>46174</v>
      </c>
    </row>
    <row r="385" customFormat="false" ht="15" hidden="false" customHeight="false" outlineLevel="0" collapsed="false">
      <c r="A385" s="19" t="s">
        <v>817</v>
      </c>
      <c r="B385" s="19" t="s">
        <v>117</v>
      </c>
      <c r="C385" s="19" t="s">
        <v>118</v>
      </c>
      <c r="D385" s="22" t="n">
        <v>46183</v>
      </c>
      <c r="E385" s="19" t="s">
        <v>432</v>
      </c>
      <c r="F385" s="17" t="n">
        <f aca="false">SUMIFS('Claim lines'!$E$2:$E$1102,'Claim lines'!$A$2:$A$1102,A385)</f>
        <v>5617.6</v>
      </c>
      <c r="G385" s="17" t="n">
        <v>0</v>
      </c>
      <c r="H385" s="17" t="n">
        <v>0</v>
      </c>
      <c r="I385" s="17" t="n">
        <f aca="false">F385-G385+H385</f>
        <v>5617.6</v>
      </c>
      <c r="J385" s="17" t="n">
        <f aca="false">ROUND(ROUND(I385*100,0)/10,0)/100</f>
        <v>561.76</v>
      </c>
      <c r="K385" s="17" t="n">
        <f aca="false">I385+J385</f>
        <v>6179.36</v>
      </c>
      <c r="L385" s="19" t="s">
        <v>433</v>
      </c>
      <c r="M385" s="23" t="n">
        <f aca="false">DATE(YEAR(D385),MONTH(D385),1)</f>
        <v>46174</v>
      </c>
    </row>
    <row r="386" customFormat="false" ht="15" hidden="false" customHeight="false" outlineLevel="0" collapsed="false">
      <c r="A386" s="19" t="s">
        <v>818</v>
      </c>
      <c r="B386" s="19" t="s">
        <v>120</v>
      </c>
      <c r="C386" s="19" t="s">
        <v>121</v>
      </c>
      <c r="D386" s="22" t="n">
        <v>46183</v>
      </c>
      <c r="E386" s="19" t="s">
        <v>432</v>
      </c>
      <c r="F386" s="17" t="n">
        <f aca="false">SUMIFS('Claim lines'!$E$2:$E$1102,'Claim lines'!$A$2:$A$1102,A386)</f>
        <v>10075</v>
      </c>
      <c r="G386" s="17" t="n">
        <v>503.75</v>
      </c>
      <c r="H386" s="17" t="n">
        <v>0</v>
      </c>
      <c r="I386" s="17" t="n">
        <f aca="false">F386-G386+H386</f>
        <v>9571.25</v>
      </c>
      <c r="J386" s="17" t="n">
        <f aca="false">ROUND(ROUND(I386*100,0)/10,0)/100</f>
        <v>957.13</v>
      </c>
      <c r="K386" s="17" t="n">
        <f aca="false">I386+J386</f>
        <v>10528.38</v>
      </c>
      <c r="L386" s="19" t="s">
        <v>433</v>
      </c>
      <c r="M386" s="23" t="n">
        <f aca="false">DATE(YEAR(D386),MONTH(D386),1)</f>
        <v>46174</v>
      </c>
    </row>
    <row r="387" customFormat="false" ht="15" hidden="false" customHeight="false" outlineLevel="0" collapsed="false">
      <c r="A387" s="19" t="s">
        <v>819</v>
      </c>
      <c r="B387" s="19" t="s">
        <v>124</v>
      </c>
      <c r="C387" s="19" t="s">
        <v>125</v>
      </c>
      <c r="D387" s="22" t="n">
        <v>46183</v>
      </c>
      <c r="E387" s="19" t="s">
        <v>432</v>
      </c>
      <c r="F387" s="17" t="n">
        <f aca="false">SUMIFS('Claim lines'!$E$2:$E$1102,'Claim lines'!$A$2:$A$1102,A387)</f>
        <v>5786.5</v>
      </c>
      <c r="G387" s="17" t="n">
        <v>289.33</v>
      </c>
      <c r="H387" s="17" t="n">
        <v>0</v>
      </c>
      <c r="I387" s="17" t="n">
        <f aca="false">F387-G387+H387</f>
        <v>5497.17</v>
      </c>
      <c r="J387" s="17" t="n">
        <f aca="false">ROUND(ROUND(I387*100,0)/10,0)/100</f>
        <v>549.72</v>
      </c>
      <c r="K387" s="17" t="n">
        <f aca="false">I387+J387</f>
        <v>6046.89</v>
      </c>
      <c r="L387" s="19" t="s">
        <v>433</v>
      </c>
      <c r="M387" s="23" t="n">
        <f aca="false">DATE(YEAR(D387),MONTH(D387),1)</f>
        <v>46174</v>
      </c>
    </row>
    <row r="388" customFormat="false" ht="15" hidden="false" customHeight="false" outlineLevel="0" collapsed="false">
      <c r="A388" s="19" t="s">
        <v>820</v>
      </c>
      <c r="B388" s="19" t="s">
        <v>144</v>
      </c>
      <c r="C388" s="19" t="s">
        <v>145</v>
      </c>
      <c r="D388" s="22" t="n">
        <v>46183</v>
      </c>
      <c r="E388" s="19" t="s">
        <v>432</v>
      </c>
      <c r="F388" s="17" t="n">
        <f aca="false">SUMIFS('Claim lines'!$E$2:$E$1102,'Claim lines'!$A$2:$A$1102,A388)</f>
        <v>1874.25</v>
      </c>
      <c r="G388" s="17" t="n">
        <v>0</v>
      </c>
      <c r="H388" s="17" t="n">
        <v>0</v>
      </c>
      <c r="I388" s="17" t="n">
        <f aca="false">F388-G388+H388</f>
        <v>1874.25</v>
      </c>
      <c r="J388" s="17" t="n">
        <f aca="false">ROUND(ROUND(I388*100,0)/10,0)/100</f>
        <v>187.43</v>
      </c>
      <c r="K388" s="17" t="n">
        <f aca="false">I388+J388</f>
        <v>2061.68</v>
      </c>
      <c r="L388" s="19" t="s">
        <v>433</v>
      </c>
      <c r="M388" s="23" t="n">
        <f aca="false">DATE(YEAR(D388),MONTH(D388),1)</f>
        <v>46174</v>
      </c>
    </row>
    <row r="389" customFormat="false" ht="15" hidden="false" customHeight="false" outlineLevel="0" collapsed="false">
      <c r="A389" s="19" t="s">
        <v>821</v>
      </c>
      <c r="B389" s="19" t="s">
        <v>154</v>
      </c>
      <c r="C389" s="19" t="s">
        <v>155</v>
      </c>
      <c r="D389" s="22" t="n">
        <v>46183</v>
      </c>
      <c r="E389" s="19" t="s">
        <v>432</v>
      </c>
      <c r="F389" s="17" t="n">
        <f aca="false">SUMIFS('Claim lines'!$E$2:$E$1102,'Claim lines'!$A$2:$A$1102,A389)</f>
        <v>21946</v>
      </c>
      <c r="G389" s="17" t="n">
        <v>0</v>
      </c>
      <c r="H389" s="17" t="n">
        <v>0</v>
      </c>
      <c r="I389" s="17" t="n">
        <f aca="false">F389-G389+H389</f>
        <v>21946</v>
      </c>
      <c r="J389" s="17" t="n">
        <f aca="false">ROUND(ROUND(I389*100,0)/10,0)/100</f>
        <v>2194.6</v>
      </c>
      <c r="K389" s="17" t="n">
        <f aca="false">I389+J389</f>
        <v>24140.6</v>
      </c>
      <c r="L389" s="19" t="s">
        <v>433</v>
      </c>
      <c r="M389" s="23" t="n">
        <f aca="false">DATE(YEAR(D389),MONTH(D389),1)</f>
        <v>46174</v>
      </c>
    </row>
    <row r="390" customFormat="false" ht="15" hidden="false" customHeight="false" outlineLevel="0" collapsed="false">
      <c r="A390" s="19" t="s">
        <v>822</v>
      </c>
      <c r="B390" s="19" t="s">
        <v>163</v>
      </c>
      <c r="C390" s="19" t="s">
        <v>164</v>
      </c>
      <c r="D390" s="22" t="n">
        <v>46183</v>
      </c>
      <c r="E390" s="19" t="s">
        <v>432</v>
      </c>
      <c r="F390" s="17" t="n">
        <f aca="false">SUMIFS('Claim lines'!$E$2:$E$1102,'Claim lines'!$A$2:$A$1102,A390)</f>
        <v>507.4</v>
      </c>
      <c r="G390" s="17" t="n">
        <v>0</v>
      </c>
      <c r="H390" s="17" t="n">
        <v>0</v>
      </c>
      <c r="I390" s="17" t="n">
        <f aca="false">F390-G390+H390</f>
        <v>507.4</v>
      </c>
      <c r="J390" s="17" t="n">
        <f aca="false">ROUND(ROUND(I390*100,0)/10,0)/100</f>
        <v>50.74</v>
      </c>
      <c r="K390" s="17" t="n">
        <f aca="false">I390+J390</f>
        <v>558.14</v>
      </c>
      <c r="L390" s="19" t="s">
        <v>433</v>
      </c>
      <c r="M390" s="23" t="n">
        <f aca="false">DATE(YEAR(D390),MONTH(D390),1)</f>
        <v>46174</v>
      </c>
    </row>
    <row r="391" customFormat="false" ht="15" hidden="false" customHeight="false" outlineLevel="0" collapsed="false">
      <c r="A391" s="19" t="s">
        <v>823</v>
      </c>
      <c r="B391" s="19" t="s">
        <v>167</v>
      </c>
      <c r="C391" s="19" t="s">
        <v>168</v>
      </c>
      <c r="D391" s="22" t="n">
        <v>46183</v>
      </c>
      <c r="E391" s="19" t="s">
        <v>432</v>
      </c>
      <c r="F391" s="17" t="n">
        <f aca="false">SUMIFS('Claim lines'!$E$2:$E$1102,'Claim lines'!$A$2:$A$1102,A391)</f>
        <v>35009.55</v>
      </c>
      <c r="G391" s="17" t="n">
        <v>0</v>
      </c>
      <c r="H391" s="17" t="n">
        <v>0</v>
      </c>
      <c r="I391" s="17" t="n">
        <f aca="false">F391-G391+H391</f>
        <v>35009.55</v>
      </c>
      <c r="J391" s="17" t="n">
        <f aca="false">ROUND(ROUND(I391*100,0)/10,0)/100</f>
        <v>3500.96</v>
      </c>
      <c r="K391" s="17" t="n">
        <f aca="false">I391+J391</f>
        <v>38510.51</v>
      </c>
      <c r="L391" s="19" t="s">
        <v>433</v>
      </c>
      <c r="M391" s="23" t="n">
        <f aca="false">DATE(YEAR(D391),MONTH(D391),1)</f>
        <v>46174</v>
      </c>
    </row>
    <row r="392" customFormat="false" ht="15" hidden="false" customHeight="false" outlineLevel="0" collapsed="false">
      <c r="A392" s="19" t="s">
        <v>824</v>
      </c>
      <c r="B392" s="19" t="s">
        <v>169</v>
      </c>
      <c r="C392" s="19" t="s">
        <v>170</v>
      </c>
      <c r="D392" s="22" t="n">
        <v>46183</v>
      </c>
      <c r="E392" s="19" t="s">
        <v>432</v>
      </c>
      <c r="F392" s="17" t="n">
        <f aca="false">SUMIFS('Claim lines'!$E$2:$E$1102,'Claim lines'!$A$2:$A$1102,A392)</f>
        <v>111075.35</v>
      </c>
      <c r="G392" s="17" t="n">
        <v>0</v>
      </c>
      <c r="H392" s="17" t="n">
        <v>0</v>
      </c>
      <c r="I392" s="17" t="n">
        <f aca="false">F392-G392+H392</f>
        <v>111075.35</v>
      </c>
      <c r="J392" s="17" t="n">
        <f aca="false">ROUND(ROUND(I392*100,0)/10,0)/100</f>
        <v>11107.54</v>
      </c>
      <c r="K392" s="17" t="n">
        <f aca="false">I392+J392</f>
        <v>122182.89</v>
      </c>
      <c r="L392" s="19" t="s">
        <v>433</v>
      </c>
      <c r="M392" s="23" t="n">
        <f aca="false">DATE(YEAR(D392),MONTH(D392),1)</f>
        <v>46174</v>
      </c>
    </row>
    <row r="393" customFormat="false" ht="15" hidden="false" customHeight="false" outlineLevel="0" collapsed="false">
      <c r="A393" s="19" t="s">
        <v>825</v>
      </c>
      <c r="B393" s="19" t="s">
        <v>171</v>
      </c>
      <c r="C393" s="19" t="s">
        <v>172</v>
      </c>
      <c r="D393" s="22" t="n">
        <v>46183</v>
      </c>
      <c r="E393" s="19" t="s">
        <v>432</v>
      </c>
      <c r="F393" s="17" t="n">
        <f aca="false">SUMIFS('Claim lines'!$E$2:$E$1102,'Claim lines'!$A$2:$A$1102,A393)</f>
        <v>56282.75</v>
      </c>
      <c r="G393" s="17" t="n">
        <v>0</v>
      </c>
      <c r="H393" s="17" t="n">
        <v>0</v>
      </c>
      <c r="I393" s="17" t="n">
        <f aca="false">F393-G393+H393</f>
        <v>56282.75</v>
      </c>
      <c r="J393" s="17" t="n">
        <f aca="false">ROUND(ROUND(I393*100,0)/10,0)/100</f>
        <v>5628.28</v>
      </c>
      <c r="K393" s="17" t="n">
        <f aca="false">I393+J393</f>
        <v>61911.03</v>
      </c>
      <c r="L393" s="19" t="s">
        <v>433</v>
      </c>
      <c r="M393" s="23" t="n">
        <f aca="false">DATE(YEAR(D393),MONTH(D393),1)</f>
        <v>46174</v>
      </c>
    </row>
    <row r="394" customFormat="false" ht="15" hidden="false" customHeight="false" outlineLevel="0" collapsed="false">
      <c r="A394" s="19" t="s">
        <v>826</v>
      </c>
      <c r="B394" s="19" t="s">
        <v>174</v>
      </c>
      <c r="C394" s="19" t="s">
        <v>175</v>
      </c>
      <c r="D394" s="22" t="n">
        <v>46183</v>
      </c>
      <c r="E394" s="19" t="s">
        <v>432</v>
      </c>
      <c r="F394" s="17" t="n">
        <f aca="false">SUMIFS('Claim lines'!$E$2:$E$1102,'Claim lines'!$A$2:$A$1102,A394)</f>
        <v>29641</v>
      </c>
      <c r="G394" s="17" t="n">
        <v>1482.05</v>
      </c>
      <c r="H394" s="17" t="n">
        <v>0</v>
      </c>
      <c r="I394" s="17" t="n">
        <f aca="false">F394-G394+H394</f>
        <v>28158.95</v>
      </c>
      <c r="J394" s="17" t="n">
        <f aca="false">ROUND(ROUND(I394*100,0)/10,0)/100</f>
        <v>2815.9</v>
      </c>
      <c r="K394" s="17" t="n">
        <f aca="false">I394+J394</f>
        <v>30974.85</v>
      </c>
      <c r="L394" s="19" t="s">
        <v>433</v>
      </c>
      <c r="M394" s="23" t="n">
        <f aca="false">DATE(YEAR(D394),MONTH(D394),1)</f>
        <v>46174</v>
      </c>
    </row>
    <row r="395" customFormat="false" ht="15" hidden="false" customHeight="false" outlineLevel="0" collapsed="false">
      <c r="A395" s="19" t="s">
        <v>827</v>
      </c>
      <c r="B395" s="19" t="s">
        <v>176</v>
      </c>
      <c r="C395" s="19" t="s">
        <v>177</v>
      </c>
      <c r="D395" s="22" t="n">
        <v>46183</v>
      </c>
      <c r="E395" s="19" t="s">
        <v>432</v>
      </c>
      <c r="F395" s="17" t="n">
        <f aca="false">SUMIFS('Claim lines'!$E$2:$E$1102,'Claim lines'!$A$2:$A$1102,A395)</f>
        <v>22544.65</v>
      </c>
      <c r="G395" s="17" t="n">
        <v>0</v>
      </c>
      <c r="H395" s="17" t="n">
        <v>0</v>
      </c>
      <c r="I395" s="17" t="n">
        <f aca="false">F395-G395+H395</f>
        <v>22544.65</v>
      </c>
      <c r="J395" s="17" t="n">
        <f aca="false">ROUND(ROUND(I395*100,0)/10,0)/100</f>
        <v>2254.47</v>
      </c>
      <c r="K395" s="17" t="n">
        <f aca="false">I395+J395</f>
        <v>24799.12</v>
      </c>
      <c r="L395" s="19" t="s">
        <v>433</v>
      </c>
      <c r="M395" s="23" t="n">
        <f aca="false">DATE(YEAR(D395),MONTH(D395),1)</f>
        <v>46174</v>
      </c>
    </row>
    <row r="396" customFormat="false" ht="15" hidden="false" customHeight="false" outlineLevel="0" collapsed="false">
      <c r="A396" s="19" t="s">
        <v>828</v>
      </c>
      <c r="B396" s="19" t="s">
        <v>178</v>
      </c>
      <c r="C396" s="19" t="s">
        <v>179</v>
      </c>
      <c r="D396" s="22" t="n">
        <v>46183</v>
      </c>
      <c r="E396" s="19" t="s">
        <v>432</v>
      </c>
      <c r="F396" s="17" t="n">
        <f aca="false">SUMIFS('Claim lines'!$E$2:$E$1102,'Claim lines'!$A$2:$A$1102,A396)</f>
        <v>7956.8</v>
      </c>
      <c r="G396" s="17" t="n">
        <v>0</v>
      </c>
      <c r="H396" s="17" t="n">
        <v>0</v>
      </c>
      <c r="I396" s="17" t="n">
        <f aca="false">F396-G396+H396</f>
        <v>7956.8</v>
      </c>
      <c r="J396" s="17" t="n">
        <f aca="false">ROUND(ROUND(I396*100,0)/10,0)/100</f>
        <v>795.68</v>
      </c>
      <c r="K396" s="17" t="n">
        <f aca="false">I396+J396</f>
        <v>8752.48</v>
      </c>
      <c r="L396" s="19" t="s">
        <v>433</v>
      </c>
      <c r="M396" s="23" t="n">
        <f aca="false">DATE(YEAR(D396),MONTH(D396),1)</f>
        <v>46174</v>
      </c>
    </row>
    <row r="397" customFormat="false" ht="15" hidden="false" customHeight="false" outlineLevel="0" collapsed="false">
      <c r="A397" s="19" t="s">
        <v>829</v>
      </c>
      <c r="B397" s="19" t="s">
        <v>180</v>
      </c>
      <c r="C397" s="19" t="s">
        <v>181</v>
      </c>
      <c r="D397" s="22" t="n">
        <v>46183</v>
      </c>
      <c r="E397" s="19" t="s">
        <v>432</v>
      </c>
      <c r="F397" s="17" t="n">
        <f aca="false">SUMIFS('Claim lines'!$E$2:$E$1102,'Claim lines'!$A$2:$A$1102,A397)</f>
        <v>9538.65</v>
      </c>
      <c r="G397" s="17" t="n">
        <v>0</v>
      </c>
      <c r="H397" s="17" t="n">
        <v>0</v>
      </c>
      <c r="I397" s="17" t="n">
        <f aca="false">F397-G397+H397</f>
        <v>9538.65</v>
      </c>
      <c r="J397" s="17" t="n">
        <f aca="false">ROUND(ROUND(I397*100,0)/10,0)/100</f>
        <v>953.87</v>
      </c>
      <c r="K397" s="17" t="n">
        <f aca="false">I397+J397</f>
        <v>10492.52</v>
      </c>
      <c r="L397" s="19" t="s">
        <v>433</v>
      </c>
      <c r="M397" s="23" t="n">
        <f aca="false">DATE(YEAR(D397),MONTH(D397),1)</f>
        <v>46174</v>
      </c>
    </row>
    <row r="398" customFormat="false" ht="15" hidden="false" customHeight="false" outlineLevel="0" collapsed="false">
      <c r="A398" s="19" t="s">
        <v>830</v>
      </c>
      <c r="B398" s="19" t="s">
        <v>182</v>
      </c>
      <c r="C398" s="19" t="s">
        <v>183</v>
      </c>
      <c r="D398" s="22" t="n">
        <v>46183</v>
      </c>
      <c r="E398" s="19" t="s">
        <v>432</v>
      </c>
      <c r="F398" s="17" t="n">
        <f aca="false">SUMIFS('Claim lines'!$E$2:$E$1102,'Claim lines'!$A$2:$A$1102,A398)</f>
        <v>19479.7</v>
      </c>
      <c r="G398" s="17" t="n">
        <v>0</v>
      </c>
      <c r="H398" s="17" t="n">
        <v>0</v>
      </c>
      <c r="I398" s="17" t="n">
        <f aca="false">F398-G398+H398</f>
        <v>19479.7</v>
      </c>
      <c r="J398" s="17" t="n">
        <f aca="false">ROUND(ROUND(I398*100,0)/10,0)/100</f>
        <v>1947.97</v>
      </c>
      <c r="K398" s="17" t="n">
        <f aca="false">I398+J398</f>
        <v>21427.67</v>
      </c>
      <c r="L398" s="19" t="s">
        <v>433</v>
      </c>
      <c r="M398" s="23" t="n">
        <f aca="false">DATE(YEAR(D398),MONTH(D398),1)</f>
        <v>46174</v>
      </c>
    </row>
    <row r="399" customFormat="false" ht="15" hidden="false" customHeight="false" outlineLevel="0" collapsed="false">
      <c r="A399" s="19" t="s">
        <v>831</v>
      </c>
      <c r="B399" s="19" t="s">
        <v>192</v>
      </c>
      <c r="C399" s="19" t="s">
        <v>193</v>
      </c>
      <c r="D399" s="22" t="n">
        <v>46183</v>
      </c>
      <c r="E399" s="19" t="s">
        <v>432</v>
      </c>
      <c r="F399" s="17" t="n">
        <f aca="false">SUMIFS('Claim lines'!$E$2:$E$1102,'Claim lines'!$A$2:$A$1102,A399)</f>
        <v>29883.4</v>
      </c>
      <c r="G399" s="17" t="n">
        <v>1494.17</v>
      </c>
      <c r="H399" s="17" t="n">
        <v>0</v>
      </c>
      <c r="I399" s="17" t="n">
        <f aca="false">F399-G399+H399</f>
        <v>28389.23</v>
      </c>
      <c r="J399" s="17" t="n">
        <f aca="false">ROUND(ROUND(I399*100,0)/10,0)/100</f>
        <v>2838.92</v>
      </c>
      <c r="K399" s="17" t="n">
        <f aca="false">I399+J399</f>
        <v>31228.15</v>
      </c>
      <c r="L399" s="19" t="s">
        <v>433</v>
      </c>
      <c r="M399" s="23" t="n">
        <f aca="false">DATE(YEAR(D399),MONTH(D399),1)</f>
        <v>46174</v>
      </c>
    </row>
    <row r="400" customFormat="false" ht="15" hidden="false" customHeight="false" outlineLevel="0" collapsed="false">
      <c r="A400" s="19" t="s">
        <v>832</v>
      </c>
      <c r="B400" s="19" t="s">
        <v>97</v>
      </c>
      <c r="C400" s="19" t="s">
        <v>98</v>
      </c>
      <c r="D400" s="22" t="n">
        <v>46198</v>
      </c>
      <c r="E400" s="19" t="s">
        <v>483</v>
      </c>
      <c r="F400" s="17" t="n">
        <f aca="false">SUMIFS('Claim lines'!$E$2:$E$1102,'Claim lines'!$A$2:$A$1102,A400)</f>
        <v>16090</v>
      </c>
      <c r="G400" s="17" t="n">
        <v>804.5</v>
      </c>
      <c r="H400" s="17" t="n">
        <v>9742.51</v>
      </c>
      <c r="I400" s="17" t="n">
        <f aca="false">F400-G400+H400</f>
        <v>25028.01</v>
      </c>
      <c r="J400" s="17" t="n">
        <f aca="false">ROUND(ROUND(I400*100,0)/10,0)/100</f>
        <v>2502.8</v>
      </c>
      <c r="K400" s="17" t="n">
        <f aca="false">I400+J400</f>
        <v>27530.81</v>
      </c>
      <c r="L400" s="19" t="s">
        <v>433</v>
      </c>
      <c r="M400" s="23" t="n">
        <f aca="false">DATE(YEAR(D400),MONTH(D400),1)</f>
        <v>46174</v>
      </c>
    </row>
    <row r="401" customFormat="false" ht="15" hidden="false" customHeight="false" outlineLevel="0" collapsed="false">
      <c r="A401" s="19" t="s">
        <v>833</v>
      </c>
      <c r="B401" s="19" t="s">
        <v>108</v>
      </c>
      <c r="C401" s="19" t="s">
        <v>109</v>
      </c>
      <c r="D401" s="22" t="n">
        <v>46198</v>
      </c>
      <c r="E401" s="19" t="s">
        <v>432</v>
      </c>
      <c r="F401" s="17" t="n">
        <f aca="false">SUMIFS('Claim lines'!$E$2:$E$1102,'Claim lines'!$A$2:$A$1102,A401)</f>
        <v>1916</v>
      </c>
      <c r="G401" s="17" t="n">
        <v>95.8</v>
      </c>
      <c r="H401" s="17" t="n">
        <v>0</v>
      </c>
      <c r="I401" s="17" t="n">
        <f aca="false">F401-G401+H401</f>
        <v>1820.2</v>
      </c>
      <c r="J401" s="17" t="n">
        <f aca="false">ROUND(ROUND(I401*100,0)/10,0)/100</f>
        <v>182.02</v>
      </c>
      <c r="K401" s="17" t="n">
        <f aca="false">I401+J401</f>
        <v>2002.22</v>
      </c>
      <c r="L401" s="19" t="s">
        <v>433</v>
      </c>
      <c r="M401" s="23" t="n">
        <f aca="false">DATE(YEAR(D401),MONTH(D401),1)</f>
        <v>46174</v>
      </c>
    </row>
    <row r="402" customFormat="false" ht="15" hidden="false" customHeight="false" outlineLevel="0" collapsed="false">
      <c r="A402" s="19" t="s">
        <v>834</v>
      </c>
      <c r="B402" s="19" t="s">
        <v>110</v>
      </c>
      <c r="C402" s="19" t="s">
        <v>111</v>
      </c>
      <c r="D402" s="22" t="n">
        <v>46198</v>
      </c>
      <c r="E402" s="19" t="s">
        <v>432</v>
      </c>
      <c r="F402" s="17" t="n">
        <f aca="false">SUMIFS('Claim lines'!$E$2:$E$1102,'Claim lines'!$A$2:$A$1102,A402)</f>
        <v>1631.5</v>
      </c>
      <c r="G402" s="17" t="n">
        <v>0</v>
      </c>
      <c r="H402" s="17" t="n">
        <v>0</v>
      </c>
      <c r="I402" s="17" t="n">
        <f aca="false">F402-G402+H402</f>
        <v>1631.5</v>
      </c>
      <c r="J402" s="17" t="n">
        <f aca="false">ROUND(ROUND(I402*100,0)/10,0)/100</f>
        <v>163.15</v>
      </c>
      <c r="K402" s="17" t="n">
        <f aca="false">I402+J402</f>
        <v>1794.65</v>
      </c>
      <c r="L402" s="19" t="s">
        <v>433</v>
      </c>
      <c r="M402" s="23" t="n">
        <f aca="false">DATE(YEAR(D402),MONTH(D402),1)</f>
        <v>46174</v>
      </c>
    </row>
    <row r="403" customFormat="false" ht="15" hidden="false" customHeight="false" outlineLevel="0" collapsed="false">
      <c r="A403" s="19" t="s">
        <v>835</v>
      </c>
      <c r="B403" s="19" t="s">
        <v>113</v>
      </c>
      <c r="C403" s="19" t="s">
        <v>114</v>
      </c>
      <c r="D403" s="22" t="n">
        <v>46198</v>
      </c>
      <c r="E403" s="19" t="s">
        <v>432</v>
      </c>
      <c r="F403" s="17" t="n">
        <f aca="false">SUMIFS('Claim lines'!$E$2:$E$1102,'Claim lines'!$A$2:$A$1102,A403)</f>
        <v>2275.8</v>
      </c>
      <c r="G403" s="17" t="n">
        <v>0</v>
      </c>
      <c r="H403" s="17" t="n">
        <v>0</v>
      </c>
      <c r="I403" s="17" t="n">
        <f aca="false">F403-G403+H403</f>
        <v>2275.8</v>
      </c>
      <c r="J403" s="17" t="n">
        <f aca="false">ROUND(ROUND(I403*100,0)/10,0)/100</f>
        <v>227.58</v>
      </c>
      <c r="K403" s="17" t="n">
        <f aca="false">I403+J403</f>
        <v>2503.38</v>
      </c>
      <c r="L403" s="19" t="s">
        <v>433</v>
      </c>
      <c r="M403" s="23" t="n">
        <f aca="false">DATE(YEAR(D403),MONTH(D403),1)</f>
        <v>46174</v>
      </c>
    </row>
    <row r="404" customFormat="false" ht="15" hidden="false" customHeight="false" outlineLevel="0" collapsed="false">
      <c r="A404" s="19" t="s">
        <v>836</v>
      </c>
      <c r="B404" s="19" t="s">
        <v>117</v>
      </c>
      <c r="C404" s="19" t="s">
        <v>118</v>
      </c>
      <c r="D404" s="22" t="n">
        <v>46198</v>
      </c>
      <c r="E404" s="19" t="s">
        <v>432</v>
      </c>
      <c r="F404" s="17" t="n">
        <f aca="false">SUMIFS('Claim lines'!$E$2:$E$1102,'Claim lines'!$A$2:$A$1102,A404)</f>
        <v>1178.4</v>
      </c>
      <c r="G404" s="17" t="n">
        <v>0</v>
      </c>
      <c r="H404" s="17" t="n">
        <v>0</v>
      </c>
      <c r="I404" s="17" t="n">
        <f aca="false">F404-G404+H404</f>
        <v>1178.4</v>
      </c>
      <c r="J404" s="17" t="n">
        <f aca="false">ROUND(ROUND(I404*100,0)/10,0)/100</f>
        <v>117.84</v>
      </c>
      <c r="K404" s="17" t="n">
        <f aca="false">I404+J404</f>
        <v>1296.24</v>
      </c>
      <c r="L404" s="19" t="s">
        <v>433</v>
      </c>
      <c r="M404" s="23" t="n">
        <f aca="false">DATE(YEAR(D404),MONTH(D404),1)</f>
        <v>46174</v>
      </c>
    </row>
    <row r="405" customFormat="false" ht="15" hidden="false" customHeight="false" outlineLevel="0" collapsed="false">
      <c r="A405" s="19" t="s">
        <v>837</v>
      </c>
      <c r="B405" s="19" t="s">
        <v>120</v>
      </c>
      <c r="C405" s="19" t="s">
        <v>121</v>
      </c>
      <c r="D405" s="22" t="n">
        <v>46198</v>
      </c>
      <c r="E405" s="19" t="s">
        <v>483</v>
      </c>
      <c r="F405" s="17" t="n">
        <f aca="false">SUMIFS('Claim lines'!$E$2:$E$1102,'Claim lines'!$A$2:$A$1102,A405)</f>
        <v>23480</v>
      </c>
      <c r="G405" s="17" t="n">
        <v>1174</v>
      </c>
      <c r="H405" s="17" t="n">
        <v>14191.26</v>
      </c>
      <c r="I405" s="17" t="n">
        <f aca="false">F405-G405+H405</f>
        <v>36497.26</v>
      </c>
      <c r="J405" s="17" t="n">
        <f aca="false">ROUND(ROUND(I405*100,0)/10,0)/100</f>
        <v>3649.73</v>
      </c>
      <c r="K405" s="17" t="n">
        <f aca="false">I405+J405</f>
        <v>40146.99</v>
      </c>
      <c r="L405" s="19" t="s">
        <v>433</v>
      </c>
      <c r="M405" s="23" t="n">
        <f aca="false">DATE(YEAR(D405),MONTH(D405),1)</f>
        <v>46174</v>
      </c>
    </row>
    <row r="406" customFormat="false" ht="15" hidden="false" customHeight="false" outlineLevel="0" collapsed="false">
      <c r="A406" s="19" t="s">
        <v>838</v>
      </c>
      <c r="B406" s="19" t="s">
        <v>124</v>
      </c>
      <c r="C406" s="19" t="s">
        <v>125</v>
      </c>
      <c r="D406" s="22" t="n">
        <v>46198</v>
      </c>
      <c r="E406" s="19" t="s">
        <v>432</v>
      </c>
      <c r="F406" s="17" t="n">
        <f aca="false">SUMIFS('Claim lines'!$E$2:$E$1102,'Claim lines'!$A$2:$A$1102,A406)</f>
        <v>4058.15</v>
      </c>
      <c r="G406" s="17" t="n">
        <v>202.91</v>
      </c>
      <c r="H406" s="17" t="n">
        <v>0</v>
      </c>
      <c r="I406" s="17" t="n">
        <f aca="false">F406-G406+H406</f>
        <v>3855.24</v>
      </c>
      <c r="J406" s="17" t="n">
        <f aca="false">ROUND(ROUND(I406*100,0)/10,0)/100</f>
        <v>385.52</v>
      </c>
      <c r="K406" s="17" t="n">
        <f aca="false">I406+J406</f>
        <v>4240.76</v>
      </c>
      <c r="L406" s="19" t="s">
        <v>433</v>
      </c>
      <c r="M406" s="23" t="n">
        <f aca="false">DATE(YEAR(D406),MONTH(D406),1)</f>
        <v>46174</v>
      </c>
    </row>
    <row r="407" customFormat="false" ht="15" hidden="false" customHeight="false" outlineLevel="0" collapsed="false">
      <c r="A407" s="19" t="s">
        <v>839</v>
      </c>
      <c r="B407" s="19" t="s">
        <v>127</v>
      </c>
      <c r="C407" s="19" t="s">
        <v>128</v>
      </c>
      <c r="D407" s="22" t="n">
        <v>46198</v>
      </c>
      <c r="E407" s="19" t="s">
        <v>432</v>
      </c>
      <c r="F407" s="17" t="n">
        <f aca="false">SUMIFS('Claim lines'!$E$2:$E$1102,'Claim lines'!$A$2:$A$1102,A407)</f>
        <v>2689</v>
      </c>
      <c r="G407" s="17" t="n">
        <v>134.45</v>
      </c>
      <c r="H407" s="17" t="n">
        <v>0</v>
      </c>
      <c r="I407" s="17" t="n">
        <f aca="false">F407-G407+H407</f>
        <v>2554.55</v>
      </c>
      <c r="J407" s="17" t="n">
        <f aca="false">ROUND(ROUND(I407*100,0)/10,0)/100</f>
        <v>255.46</v>
      </c>
      <c r="K407" s="17" t="n">
        <f aca="false">I407+J407</f>
        <v>2810.01</v>
      </c>
      <c r="L407" s="19" t="s">
        <v>433</v>
      </c>
      <c r="M407" s="23" t="n">
        <f aca="false">DATE(YEAR(D407),MONTH(D407),1)</f>
        <v>46174</v>
      </c>
    </row>
    <row r="408" customFormat="false" ht="15" hidden="false" customHeight="false" outlineLevel="0" collapsed="false">
      <c r="A408" s="19" t="s">
        <v>840</v>
      </c>
      <c r="B408" s="19" t="s">
        <v>134</v>
      </c>
      <c r="C408" s="19" t="s">
        <v>135</v>
      </c>
      <c r="D408" s="22" t="n">
        <v>46198</v>
      </c>
      <c r="E408" s="19" t="s">
        <v>483</v>
      </c>
      <c r="F408" s="17" t="n">
        <f aca="false">SUMIFS('Claim lines'!$E$2:$E$1102,'Claim lines'!$A$2:$A$1102,A408)</f>
        <v>26893.75</v>
      </c>
      <c r="G408" s="17" t="n">
        <v>1344.69</v>
      </c>
      <c r="H408" s="17" t="n">
        <v>9377.52</v>
      </c>
      <c r="I408" s="17" t="n">
        <f aca="false">F408-G408+H408</f>
        <v>34926.58</v>
      </c>
      <c r="J408" s="17" t="n">
        <f aca="false">ROUND(ROUND(I408*100,0)/10,0)/100</f>
        <v>3492.66</v>
      </c>
      <c r="K408" s="17" t="n">
        <f aca="false">I408+J408</f>
        <v>38419.24</v>
      </c>
      <c r="L408" s="19" t="s">
        <v>433</v>
      </c>
      <c r="M408" s="23" t="n">
        <f aca="false">DATE(YEAR(D408),MONTH(D408),1)</f>
        <v>46174</v>
      </c>
    </row>
    <row r="409" customFormat="false" ht="15" hidden="false" customHeight="false" outlineLevel="0" collapsed="false">
      <c r="A409" s="19" t="s">
        <v>841</v>
      </c>
      <c r="B409" s="19" t="s">
        <v>138</v>
      </c>
      <c r="C409" s="19" t="s">
        <v>139</v>
      </c>
      <c r="D409" s="22" t="n">
        <v>46198</v>
      </c>
      <c r="E409" s="19" t="s">
        <v>483</v>
      </c>
      <c r="F409" s="17" t="n">
        <f aca="false">SUMIFS('Claim lines'!$E$2:$E$1102,'Claim lines'!$A$2:$A$1102,A409)</f>
        <v>17365</v>
      </c>
      <c r="G409" s="17" t="n">
        <v>868.25</v>
      </c>
      <c r="H409" s="17" t="n">
        <v>9171.28</v>
      </c>
      <c r="I409" s="17" t="n">
        <f aca="false">F409-G409+H409</f>
        <v>25668.03</v>
      </c>
      <c r="J409" s="17" t="n">
        <f aca="false">ROUND(ROUND(I409*100,0)/10,0)/100</f>
        <v>2566.8</v>
      </c>
      <c r="K409" s="17" t="n">
        <f aca="false">I409+J409</f>
        <v>28234.83</v>
      </c>
      <c r="L409" s="19" t="s">
        <v>433</v>
      </c>
      <c r="M409" s="23" t="n">
        <f aca="false">DATE(YEAR(D409),MONTH(D409),1)</f>
        <v>46174</v>
      </c>
    </row>
    <row r="410" customFormat="false" ht="15" hidden="false" customHeight="false" outlineLevel="0" collapsed="false">
      <c r="A410" s="19" t="s">
        <v>842</v>
      </c>
      <c r="B410" s="19" t="s">
        <v>144</v>
      </c>
      <c r="C410" s="19" t="s">
        <v>145</v>
      </c>
      <c r="D410" s="22" t="n">
        <v>46198</v>
      </c>
      <c r="E410" s="19" t="s">
        <v>432</v>
      </c>
      <c r="F410" s="17" t="n">
        <f aca="false">SUMIFS('Claim lines'!$E$2:$E$1102,'Claim lines'!$A$2:$A$1102,A410)</f>
        <v>1249.5</v>
      </c>
      <c r="G410" s="17" t="n">
        <v>0</v>
      </c>
      <c r="H410" s="17" t="n">
        <v>0</v>
      </c>
      <c r="I410" s="17" t="n">
        <f aca="false">F410-G410+H410</f>
        <v>1249.5</v>
      </c>
      <c r="J410" s="17" t="n">
        <f aca="false">ROUND(ROUND(I410*100,0)/10,0)/100</f>
        <v>124.95</v>
      </c>
      <c r="K410" s="17" t="n">
        <f aca="false">I410+J410</f>
        <v>1374.45</v>
      </c>
      <c r="L410" s="19" t="s">
        <v>433</v>
      </c>
      <c r="M410" s="23" t="n">
        <f aca="false">DATE(YEAR(D410),MONTH(D410),1)</f>
        <v>46174</v>
      </c>
    </row>
    <row r="411" customFormat="false" ht="15" hidden="false" customHeight="false" outlineLevel="0" collapsed="false">
      <c r="A411" s="19" t="s">
        <v>843</v>
      </c>
      <c r="B411" s="19" t="s">
        <v>147</v>
      </c>
      <c r="C411" s="19" t="s">
        <v>148</v>
      </c>
      <c r="D411" s="22" t="n">
        <v>46198</v>
      </c>
      <c r="E411" s="19" t="s">
        <v>432</v>
      </c>
      <c r="F411" s="17" t="n">
        <f aca="false">SUMIFS('Claim lines'!$E$2:$E$1102,'Claim lines'!$A$2:$A$1102,A411)</f>
        <v>50773.8</v>
      </c>
      <c r="G411" s="17" t="n">
        <v>0</v>
      </c>
      <c r="H411" s="17" t="n">
        <v>0</v>
      </c>
      <c r="I411" s="17" t="n">
        <f aca="false">F411-G411+H411</f>
        <v>50773.8</v>
      </c>
      <c r="J411" s="17" t="n">
        <f aca="false">ROUND(ROUND(I411*100,0)/10,0)/100</f>
        <v>5077.38</v>
      </c>
      <c r="K411" s="17" t="n">
        <f aca="false">I411+J411</f>
        <v>55851.18</v>
      </c>
      <c r="L411" s="19" t="s">
        <v>433</v>
      </c>
      <c r="M411" s="23" t="n">
        <f aca="false">DATE(YEAR(D411),MONTH(D411),1)</f>
        <v>46174</v>
      </c>
    </row>
    <row r="412" customFormat="false" ht="15" hidden="false" customHeight="false" outlineLevel="0" collapsed="false">
      <c r="A412" s="19" t="s">
        <v>844</v>
      </c>
      <c r="B412" s="19" t="s">
        <v>149</v>
      </c>
      <c r="C412" s="19" t="s">
        <v>150</v>
      </c>
      <c r="D412" s="22" t="n">
        <v>46198</v>
      </c>
      <c r="E412" s="19" t="s">
        <v>432</v>
      </c>
      <c r="F412" s="17" t="n">
        <f aca="false">SUMIFS('Claim lines'!$E$2:$E$1102,'Claim lines'!$A$2:$A$1102,A412)</f>
        <v>309.05</v>
      </c>
      <c r="G412" s="17" t="n">
        <v>0</v>
      </c>
      <c r="H412" s="17" t="n">
        <v>0</v>
      </c>
      <c r="I412" s="17" t="n">
        <f aca="false">F412-G412+H412</f>
        <v>309.05</v>
      </c>
      <c r="J412" s="17" t="n">
        <f aca="false">ROUND(ROUND(I412*100,0)/10,0)/100</f>
        <v>30.91</v>
      </c>
      <c r="K412" s="17" t="n">
        <f aca="false">I412+J412</f>
        <v>339.96</v>
      </c>
      <c r="L412" s="19" t="s">
        <v>433</v>
      </c>
      <c r="M412" s="23" t="n">
        <f aca="false">DATE(YEAR(D412),MONTH(D412),1)</f>
        <v>46174</v>
      </c>
    </row>
    <row r="413" customFormat="false" ht="15" hidden="false" customHeight="false" outlineLevel="0" collapsed="false">
      <c r="A413" s="19" t="s">
        <v>845</v>
      </c>
      <c r="B413" s="19" t="s">
        <v>152</v>
      </c>
      <c r="C413" s="19" t="s">
        <v>153</v>
      </c>
      <c r="D413" s="22" t="n">
        <v>46198</v>
      </c>
      <c r="E413" s="19" t="s">
        <v>432</v>
      </c>
      <c r="F413" s="17" t="n">
        <f aca="false">SUMIFS('Claim lines'!$E$2:$E$1102,'Claim lines'!$A$2:$A$1102,A413)</f>
        <v>1622.1</v>
      </c>
      <c r="G413" s="17" t="n">
        <v>0</v>
      </c>
      <c r="H413" s="17" t="n">
        <v>0</v>
      </c>
      <c r="I413" s="17" t="n">
        <f aca="false">F413-G413+H413</f>
        <v>1622.1</v>
      </c>
      <c r="J413" s="17" t="n">
        <f aca="false">ROUND(ROUND(I413*100,0)/10,0)/100</f>
        <v>162.21</v>
      </c>
      <c r="K413" s="17" t="n">
        <f aca="false">I413+J413</f>
        <v>1784.31</v>
      </c>
      <c r="L413" s="19" t="s">
        <v>433</v>
      </c>
      <c r="M413" s="23" t="n">
        <f aca="false">DATE(YEAR(D413),MONTH(D413),1)</f>
        <v>46174</v>
      </c>
    </row>
    <row r="414" customFormat="false" ht="15" hidden="false" customHeight="false" outlineLevel="0" collapsed="false">
      <c r="A414" s="19" t="s">
        <v>846</v>
      </c>
      <c r="B414" s="19" t="s">
        <v>154</v>
      </c>
      <c r="C414" s="19" t="s">
        <v>155</v>
      </c>
      <c r="D414" s="22" t="n">
        <v>46198</v>
      </c>
      <c r="E414" s="19" t="s">
        <v>432</v>
      </c>
      <c r="F414" s="17" t="n">
        <f aca="false">SUMIFS('Claim lines'!$E$2:$E$1102,'Claim lines'!$A$2:$A$1102,A414)</f>
        <v>27564.45</v>
      </c>
      <c r="G414" s="17" t="n">
        <v>0</v>
      </c>
      <c r="H414" s="17" t="n">
        <v>0</v>
      </c>
      <c r="I414" s="17" t="n">
        <f aca="false">F414-G414+H414</f>
        <v>27564.45</v>
      </c>
      <c r="J414" s="17" t="n">
        <f aca="false">ROUND(ROUND(I414*100,0)/10,0)/100</f>
        <v>2756.45</v>
      </c>
      <c r="K414" s="17" t="n">
        <f aca="false">I414+J414</f>
        <v>30320.9</v>
      </c>
      <c r="L414" s="19" t="s">
        <v>433</v>
      </c>
      <c r="M414" s="23" t="n">
        <f aca="false">DATE(YEAR(D414),MONTH(D414),1)</f>
        <v>46174</v>
      </c>
    </row>
    <row r="415" customFormat="false" ht="15" hidden="false" customHeight="false" outlineLevel="0" collapsed="false">
      <c r="A415" s="19" t="s">
        <v>847</v>
      </c>
      <c r="B415" s="19" t="s">
        <v>156</v>
      </c>
      <c r="C415" s="19" t="s">
        <v>157</v>
      </c>
      <c r="D415" s="22" t="n">
        <v>46198</v>
      </c>
      <c r="E415" s="19" t="s">
        <v>483</v>
      </c>
      <c r="F415" s="17" t="n">
        <f aca="false">SUMIFS('Claim lines'!$E$2:$E$1102,'Claim lines'!$A$2:$A$1102,A415)</f>
        <v>7175.25</v>
      </c>
      <c r="G415" s="17" t="n">
        <v>0</v>
      </c>
      <c r="H415" s="17" t="n">
        <v>0</v>
      </c>
      <c r="I415" s="17" t="n">
        <f aca="false">F415-G415+H415</f>
        <v>7175.25</v>
      </c>
      <c r="J415" s="17" t="n">
        <f aca="false">ROUND(ROUND(I415*100,0)/10,0)/100</f>
        <v>717.53</v>
      </c>
      <c r="K415" s="17" t="n">
        <f aca="false">I415+J415</f>
        <v>7892.78</v>
      </c>
      <c r="L415" s="19" t="s">
        <v>433</v>
      </c>
      <c r="M415" s="23" t="n">
        <f aca="false">DATE(YEAR(D415),MONTH(D415),1)</f>
        <v>46174</v>
      </c>
    </row>
    <row r="416" customFormat="false" ht="15" hidden="false" customHeight="false" outlineLevel="0" collapsed="false">
      <c r="A416" s="19" t="s">
        <v>848</v>
      </c>
      <c r="B416" s="19" t="s">
        <v>159</v>
      </c>
      <c r="C416" s="19" t="s">
        <v>160</v>
      </c>
      <c r="D416" s="22" t="n">
        <v>46198</v>
      </c>
      <c r="E416" s="19" t="s">
        <v>432</v>
      </c>
      <c r="F416" s="17" t="n">
        <f aca="false">SUMIFS('Claim lines'!$E$2:$E$1102,'Claim lines'!$A$2:$A$1102,A416)</f>
        <v>77082.2</v>
      </c>
      <c r="G416" s="17" t="n">
        <v>3854.11</v>
      </c>
      <c r="H416" s="17" t="n">
        <v>0</v>
      </c>
      <c r="I416" s="17" t="n">
        <f aca="false">F416-G416+H416</f>
        <v>73228.09</v>
      </c>
      <c r="J416" s="17" t="n">
        <f aca="false">ROUND(ROUND(I416*100,0)/10,0)/100</f>
        <v>7322.81</v>
      </c>
      <c r="K416" s="17" t="n">
        <f aca="false">I416+J416</f>
        <v>80550.9</v>
      </c>
      <c r="L416" s="19" t="s">
        <v>433</v>
      </c>
      <c r="M416" s="23" t="n">
        <f aca="false">DATE(YEAR(D416),MONTH(D416),1)</f>
        <v>46174</v>
      </c>
    </row>
    <row r="417" customFormat="false" ht="15" hidden="false" customHeight="false" outlineLevel="0" collapsed="false">
      <c r="A417" s="19" t="s">
        <v>849</v>
      </c>
      <c r="B417" s="19" t="s">
        <v>163</v>
      </c>
      <c r="C417" s="19" t="s">
        <v>164</v>
      </c>
      <c r="D417" s="22" t="n">
        <v>46198</v>
      </c>
      <c r="E417" s="19" t="s">
        <v>432</v>
      </c>
      <c r="F417" s="17" t="n">
        <f aca="false">SUMIFS('Claim lines'!$E$2:$E$1102,'Claim lines'!$A$2:$A$1102,A417)</f>
        <v>3044.4</v>
      </c>
      <c r="G417" s="17" t="n">
        <v>0</v>
      </c>
      <c r="H417" s="17" t="n">
        <v>0</v>
      </c>
      <c r="I417" s="17" t="n">
        <f aca="false">F417-G417+H417</f>
        <v>3044.4</v>
      </c>
      <c r="J417" s="17" t="n">
        <f aca="false">ROUND(ROUND(I417*100,0)/10,0)/100</f>
        <v>304.44</v>
      </c>
      <c r="K417" s="17" t="n">
        <f aca="false">I417+J417</f>
        <v>3348.84</v>
      </c>
      <c r="L417" s="19" t="s">
        <v>433</v>
      </c>
      <c r="M417" s="23" t="n">
        <f aca="false">DATE(YEAR(D417),MONTH(D417),1)</f>
        <v>46174</v>
      </c>
    </row>
    <row r="418" customFormat="false" ht="15" hidden="false" customHeight="false" outlineLevel="0" collapsed="false">
      <c r="A418" s="19" t="s">
        <v>850</v>
      </c>
      <c r="B418" s="19" t="s">
        <v>165</v>
      </c>
      <c r="C418" s="19" t="s">
        <v>166</v>
      </c>
      <c r="D418" s="22" t="n">
        <v>46198</v>
      </c>
      <c r="E418" s="19" t="s">
        <v>483</v>
      </c>
      <c r="F418" s="17" t="n">
        <f aca="false">SUMIFS('Claim lines'!$E$2:$E$1102,'Claim lines'!$A$2:$A$1102,A418)</f>
        <v>15129.1</v>
      </c>
      <c r="G418" s="17" t="n">
        <v>0</v>
      </c>
      <c r="H418" s="17" t="n">
        <v>0</v>
      </c>
      <c r="I418" s="17" t="n">
        <f aca="false">F418-G418+H418</f>
        <v>15129.1</v>
      </c>
      <c r="J418" s="17" t="n">
        <f aca="false">ROUND(ROUND(I418*100,0)/10,0)/100</f>
        <v>1512.91</v>
      </c>
      <c r="K418" s="17" t="n">
        <f aca="false">I418+J418</f>
        <v>16642.01</v>
      </c>
      <c r="L418" s="19" t="s">
        <v>433</v>
      </c>
      <c r="M418" s="23" t="n">
        <f aca="false">DATE(YEAR(D418),MONTH(D418),1)</f>
        <v>46174</v>
      </c>
    </row>
    <row r="419" customFormat="false" ht="15" hidden="false" customHeight="false" outlineLevel="0" collapsed="false">
      <c r="A419" s="19" t="s">
        <v>851</v>
      </c>
      <c r="B419" s="19" t="s">
        <v>167</v>
      </c>
      <c r="C419" s="19" t="s">
        <v>168</v>
      </c>
      <c r="D419" s="22" t="n">
        <v>46198</v>
      </c>
      <c r="E419" s="19" t="s">
        <v>432</v>
      </c>
      <c r="F419" s="17" t="n">
        <f aca="false">SUMIFS('Claim lines'!$E$2:$E$1102,'Claim lines'!$A$2:$A$1102,A419)</f>
        <v>31624.65</v>
      </c>
      <c r="G419" s="17" t="n">
        <v>0</v>
      </c>
      <c r="H419" s="17" t="n">
        <v>0</v>
      </c>
      <c r="I419" s="17" t="n">
        <f aca="false">F419-G419+H419</f>
        <v>31624.65</v>
      </c>
      <c r="J419" s="17" t="n">
        <f aca="false">ROUND(ROUND(I419*100,0)/10,0)/100</f>
        <v>3162.47</v>
      </c>
      <c r="K419" s="17" t="n">
        <f aca="false">I419+J419</f>
        <v>34787.12</v>
      </c>
      <c r="L419" s="19" t="s">
        <v>433</v>
      </c>
      <c r="M419" s="23" t="n">
        <f aca="false">DATE(YEAR(D419),MONTH(D419),1)</f>
        <v>46174</v>
      </c>
    </row>
    <row r="420" customFormat="false" ht="15" hidden="false" customHeight="false" outlineLevel="0" collapsed="false">
      <c r="A420" s="19" t="s">
        <v>852</v>
      </c>
      <c r="B420" s="19" t="s">
        <v>169</v>
      </c>
      <c r="C420" s="19" t="s">
        <v>170</v>
      </c>
      <c r="D420" s="22" t="n">
        <v>46198</v>
      </c>
      <c r="E420" s="19" t="s">
        <v>432</v>
      </c>
      <c r="F420" s="17" t="n">
        <f aca="false">SUMIFS('Claim lines'!$E$2:$E$1102,'Claim lines'!$A$2:$A$1102,A420)</f>
        <v>67993.4</v>
      </c>
      <c r="G420" s="17" t="n">
        <v>0</v>
      </c>
      <c r="H420" s="17" t="n">
        <v>0</v>
      </c>
      <c r="I420" s="17" t="n">
        <f aca="false">F420-G420+H420</f>
        <v>67993.4</v>
      </c>
      <c r="J420" s="17" t="n">
        <f aca="false">ROUND(ROUND(I420*100,0)/10,0)/100</f>
        <v>6799.34</v>
      </c>
      <c r="K420" s="17" t="n">
        <f aca="false">I420+J420</f>
        <v>74792.74</v>
      </c>
      <c r="L420" s="19" t="s">
        <v>433</v>
      </c>
      <c r="M420" s="23" t="n">
        <f aca="false">DATE(YEAR(D420),MONTH(D420),1)</f>
        <v>46174</v>
      </c>
    </row>
    <row r="421" customFormat="false" ht="15" hidden="false" customHeight="false" outlineLevel="0" collapsed="false">
      <c r="A421" s="19" t="s">
        <v>853</v>
      </c>
      <c r="B421" s="19" t="s">
        <v>171</v>
      </c>
      <c r="C421" s="19" t="s">
        <v>172</v>
      </c>
      <c r="D421" s="22" t="n">
        <v>46198</v>
      </c>
      <c r="E421" s="19" t="s">
        <v>432</v>
      </c>
      <c r="F421" s="17" t="n">
        <f aca="false">SUMIFS('Claim lines'!$E$2:$E$1102,'Claim lines'!$A$2:$A$1102,A421)</f>
        <v>41570.25</v>
      </c>
      <c r="G421" s="17" t="n">
        <v>0</v>
      </c>
      <c r="H421" s="17" t="n">
        <v>0</v>
      </c>
      <c r="I421" s="17" t="n">
        <f aca="false">F421-G421+H421</f>
        <v>41570.25</v>
      </c>
      <c r="J421" s="17" t="n">
        <f aca="false">ROUND(ROUND(I421*100,0)/10,0)/100</f>
        <v>4157.03</v>
      </c>
      <c r="K421" s="17" t="n">
        <f aca="false">I421+J421</f>
        <v>45727.28</v>
      </c>
      <c r="L421" s="19" t="s">
        <v>433</v>
      </c>
      <c r="M421" s="23" t="n">
        <f aca="false">DATE(YEAR(D421),MONTH(D421),1)</f>
        <v>46174</v>
      </c>
    </row>
    <row r="422" customFormat="false" ht="15" hidden="false" customHeight="false" outlineLevel="0" collapsed="false">
      <c r="A422" s="19" t="s">
        <v>854</v>
      </c>
      <c r="B422" s="19" t="s">
        <v>174</v>
      </c>
      <c r="C422" s="19" t="s">
        <v>175</v>
      </c>
      <c r="D422" s="22" t="n">
        <v>46198</v>
      </c>
      <c r="E422" s="19" t="s">
        <v>432</v>
      </c>
      <c r="F422" s="17" t="n">
        <f aca="false">SUMIFS('Claim lines'!$E$2:$E$1102,'Claim lines'!$A$2:$A$1102,A422)</f>
        <v>29641</v>
      </c>
      <c r="G422" s="17" t="n">
        <v>1482.05</v>
      </c>
      <c r="H422" s="17" t="n">
        <v>0</v>
      </c>
      <c r="I422" s="17" t="n">
        <f aca="false">F422-G422+H422</f>
        <v>28158.95</v>
      </c>
      <c r="J422" s="17" t="n">
        <f aca="false">ROUND(ROUND(I422*100,0)/10,0)/100</f>
        <v>2815.9</v>
      </c>
      <c r="K422" s="17" t="n">
        <f aca="false">I422+J422</f>
        <v>30974.85</v>
      </c>
      <c r="L422" s="19" t="s">
        <v>433</v>
      </c>
      <c r="M422" s="23" t="n">
        <f aca="false">DATE(YEAR(D422),MONTH(D422),1)</f>
        <v>46174</v>
      </c>
    </row>
    <row r="423" customFormat="false" ht="15" hidden="false" customHeight="false" outlineLevel="0" collapsed="false">
      <c r="A423" s="19" t="s">
        <v>855</v>
      </c>
      <c r="B423" s="19" t="s">
        <v>176</v>
      </c>
      <c r="C423" s="19" t="s">
        <v>177</v>
      </c>
      <c r="D423" s="22" t="n">
        <v>46198</v>
      </c>
      <c r="E423" s="19" t="s">
        <v>432</v>
      </c>
      <c r="F423" s="17" t="n">
        <f aca="false">SUMIFS('Claim lines'!$E$2:$E$1102,'Claim lines'!$A$2:$A$1102,A423)</f>
        <v>17030.05</v>
      </c>
      <c r="G423" s="17" t="n">
        <v>0</v>
      </c>
      <c r="H423" s="17" t="n">
        <v>0</v>
      </c>
      <c r="I423" s="17" t="n">
        <f aca="false">F423-G423+H423</f>
        <v>17030.05</v>
      </c>
      <c r="J423" s="17" t="n">
        <f aca="false">ROUND(ROUND(I423*100,0)/10,0)/100</f>
        <v>1703.01</v>
      </c>
      <c r="K423" s="17" t="n">
        <f aca="false">I423+J423</f>
        <v>18733.06</v>
      </c>
      <c r="L423" s="19" t="s">
        <v>433</v>
      </c>
      <c r="M423" s="23" t="n">
        <f aca="false">DATE(YEAR(D423),MONTH(D423),1)</f>
        <v>46174</v>
      </c>
    </row>
    <row r="424" customFormat="false" ht="15" hidden="false" customHeight="false" outlineLevel="0" collapsed="false">
      <c r="A424" s="19" t="s">
        <v>856</v>
      </c>
      <c r="B424" s="19" t="s">
        <v>178</v>
      </c>
      <c r="C424" s="19" t="s">
        <v>179</v>
      </c>
      <c r="D424" s="22" t="n">
        <v>46198</v>
      </c>
      <c r="E424" s="19" t="s">
        <v>432</v>
      </c>
      <c r="F424" s="17" t="n">
        <f aca="false">SUMIFS('Claim lines'!$E$2:$E$1102,'Claim lines'!$A$2:$A$1102,A424)</f>
        <v>8671.5</v>
      </c>
      <c r="G424" s="17" t="n">
        <v>0</v>
      </c>
      <c r="H424" s="17" t="n">
        <v>0</v>
      </c>
      <c r="I424" s="17" t="n">
        <f aca="false">F424-G424+H424</f>
        <v>8671.5</v>
      </c>
      <c r="J424" s="17" t="n">
        <f aca="false">ROUND(ROUND(I424*100,0)/10,0)/100</f>
        <v>867.15</v>
      </c>
      <c r="K424" s="17" t="n">
        <f aca="false">I424+J424</f>
        <v>9538.65</v>
      </c>
      <c r="L424" s="19" t="s">
        <v>433</v>
      </c>
      <c r="M424" s="23" t="n">
        <f aca="false">DATE(YEAR(D424),MONTH(D424),1)</f>
        <v>46174</v>
      </c>
    </row>
    <row r="425" customFormat="false" ht="15" hidden="false" customHeight="false" outlineLevel="0" collapsed="false">
      <c r="A425" s="19" t="s">
        <v>857</v>
      </c>
      <c r="B425" s="19" t="s">
        <v>180</v>
      </c>
      <c r="C425" s="19" t="s">
        <v>181</v>
      </c>
      <c r="D425" s="22" t="n">
        <v>46198</v>
      </c>
      <c r="E425" s="19" t="s">
        <v>432</v>
      </c>
      <c r="F425" s="17" t="n">
        <f aca="false">SUMIFS('Claim lines'!$E$2:$E$1102,'Claim lines'!$A$2:$A$1102,A425)</f>
        <v>10933.65</v>
      </c>
      <c r="G425" s="17" t="n">
        <v>0</v>
      </c>
      <c r="H425" s="17" t="n">
        <v>0</v>
      </c>
      <c r="I425" s="17" t="n">
        <f aca="false">F425-G425+H425</f>
        <v>10933.65</v>
      </c>
      <c r="J425" s="17" t="n">
        <f aca="false">ROUND(ROUND(I425*100,0)/10,0)/100</f>
        <v>1093.37</v>
      </c>
      <c r="K425" s="17" t="n">
        <f aca="false">I425+J425</f>
        <v>12027.02</v>
      </c>
      <c r="L425" s="19" t="s">
        <v>433</v>
      </c>
      <c r="M425" s="23" t="n">
        <f aca="false">DATE(YEAR(D425),MONTH(D425),1)</f>
        <v>46174</v>
      </c>
    </row>
    <row r="426" customFormat="false" ht="15" hidden="false" customHeight="false" outlineLevel="0" collapsed="false">
      <c r="A426" s="19" t="s">
        <v>858</v>
      </c>
      <c r="B426" s="19" t="s">
        <v>182</v>
      </c>
      <c r="C426" s="19" t="s">
        <v>183</v>
      </c>
      <c r="D426" s="22" t="n">
        <v>46198</v>
      </c>
      <c r="E426" s="19" t="s">
        <v>432</v>
      </c>
      <c r="F426" s="17" t="n">
        <f aca="false">SUMIFS('Claim lines'!$E$2:$E$1102,'Claim lines'!$A$2:$A$1102,A426)</f>
        <v>25494</v>
      </c>
      <c r="G426" s="17" t="n">
        <v>0</v>
      </c>
      <c r="H426" s="17" t="n">
        <v>0</v>
      </c>
      <c r="I426" s="17" t="n">
        <f aca="false">F426-G426+H426</f>
        <v>25494</v>
      </c>
      <c r="J426" s="17" t="n">
        <f aca="false">ROUND(ROUND(I426*100,0)/10,0)/100</f>
        <v>2549.4</v>
      </c>
      <c r="K426" s="17" t="n">
        <f aca="false">I426+J426</f>
        <v>28043.4</v>
      </c>
      <c r="L426" s="19" t="s">
        <v>433</v>
      </c>
      <c r="M426" s="23" t="n">
        <f aca="false">DATE(YEAR(D426),MONTH(D426),1)</f>
        <v>46174</v>
      </c>
    </row>
    <row r="427" customFormat="false" ht="15" hidden="false" customHeight="false" outlineLevel="0" collapsed="false">
      <c r="A427" s="19" t="s">
        <v>859</v>
      </c>
      <c r="B427" s="19" t="s">
        <v>185</v>
      </c>
      <c r="C427" s="19" t="s">
        <v>186</v>
      </c>
      <c r="D427" s="22" t="n">
        <v>46198</v>
      </c>
      <c r="E427" s="19" t="s">
        <v>432</v>
      </c>
      <c r="F427" s="17" t="n">
        <f aca="false">SUMIFS('Claim lines'!$E$2:$E$1102,'Claim lines'!$A$2:$A$1102,A427)</f>
        <v>118421.65</v>
      </c>
      <c r="G427" s="17" t="n">
        <v>5921.08</v>
      </c>
      <c r="H427" s="17" t="n">
        <v>0</v>
      </c>
      <c r="I427" s="17" t="n">
        <f aca="false">F427-G427+H427</f>
        <v>112500.57</v>
      </c>
      <c r="J427" s="17" t="n">
        <f aca="false">ROUND(ROUND(I427*100,0)/10,0)/100</f>
        <v>11250.06</v>
      </c>
      <c r="K427" s="17" t="n">
        <f aca="false">I427+J427</f>
        <v>123750.63</v>
      </c>
      <c r="L427" s="19" t="s">
        <v>433</v>
      </c>
      <c r="M427" s="23" t="n">
        <f aca="false">DATE(YEAR(D427),MONTH(D427),1)</f>
        <v>46174</v>
      </c>
    </row>
    <row r="428" customFormat="false" ht="15" hidden="false" customHeight="false" outlineLevel="0" collapsed="false">
      <c r="A428" s="19" t="s">
        <v>860</v>
      </c>
      <c r="B428" s="19" t="s">
        <v>187</v>
      </c>
      <c r="C428" s="19" t="s">
        <v>188</v>
      </c>
      <c r="D428" s="22" t="n">
        <v>46198</v>
      </c>
      <c r="E428" s="19" t="s">
        <v>432</v>
      </c>
      <c r="F428" s="17" t="n">
        <f aca="false">SUMIFS('Claim lines'!$E$2:$E$1102,'Claim lines'!$A$2:$A$1102,A428)</f>
        <v>22559.25</v>
      </c>
      <c r="G428" s="17" t="n">
        <v>0</v>
      </c>
      <c r="H428" s="17" t="n">
        <v>0</v>
      </c>
      <c r="I428" s="17" t="n">
        <f aca="false">F428-G428+H428</f>
        <v>22559.25</v>
      </c>
      <c r="J428" s="17" t="n">
        <f aca="false">ROUND(ROUND(I428*100,0)/10,0)/100</f>
        <v>2255.93</v>
      </c>
      <c r="K428" s="17" t="n">
        <f aca="false">I428+J428</f>
        <v>24815.18</v>
      </c>
      <c r="L428" s="19" t="s">
        <v>433</v>
      </c>
      <c r="M428" s="23" t="n">
        <f aca="false">DATE(YEAR(D428),MONTH(D428),1)</f>
        <v>46174</v>
      </c>
    </row>
    <row r="429" customFormat="false" ht="15" hidden="false" customHeight="false" outlineLevel="0" collapsed="false">
      <c r="A429" s="19" t="s">
        <v>861</v>
      </c>
      <c r="B429" s="19" t="s">
        <v>189</v>
      </c>
      <c r="C429" s="19" t="s">
        <v>190</v>
      </c>
      <c r="D429" s="22" t="n">
        <v>46198</v>
      </c>
      <c r="E429" s="19" t="s">
        <v>432</v>
      </c>
      <c r="F429" s="17" t="n">
        <f aca="false">SUMIFS('Claim lines'!$E$2:$E$1102,'Claim lines'!$A$2:$A$1102,A429)</f>
        <v>15938.5</v>
      </c>
      <c r="G429" s="17" t="n">
        <v>0</v>
      </c>
      <c r="H429" s="17" t="n">
        <v>0</v>
      </c>
      <c r="I429" s="17" t="n">
        <f aca="false">F429-G429+H429</f>
        <v>15938.5</v>
      </c>
      <c r="J429" s="17" t="n">
        <f aca="false">ROUND(ROUND(I429*100,0)/10,0)/100</f>
        <v>1593.85</v>
      </c>
      <c r="K429" s="17" t="n">
        <f aca="false">I429+J429</f>
        <v>17532.35</v>
      </c>
      <c r="L429" s="19" t="s">
        <v>433</v>
      </c>
      <c r="M429" s="23" t="n">
        <f aca="false">DATE(YEAR(D429),MONTH(D429),1)</f>
        <v>46174</v>
      </c>
    </row>
    <row r="430" customFormat="false" ht="15" hidden="false" customHeight="false" outlineLevel="0" collapsed="false">
      <c r="A430" s="19" t="s">
        <v>862</v>
      </c>
      <c r="B430" s="19" t="s">
        <v>192</v>
      </c>
      <c r="C430" s="19" t="s">
        <v>193</v>
      </c>
      <c r="D430" s="22" t="n">
        <v>46198</v>
      </c>
      <c r="E430" s="19" t="s">
        <v>432</v>
      </c>
      <c r="F430" s="17" t="n">
        <f aca="false">SUMIFS('Claim lines'!$E$2:$E$1102,'Claim lines'!$A$2:$A$1102,A430)</f>
        <v>33922.5</v>
      </c>
      <c r="G430" s="17" t="n">
        <v>1696.13</v>
      </c>
      <c r="H430" s="17" t="n">
        <v>0</v>
      </c>
      <c r="I430" s="17" t="n">
        <f aca="false">F430-G430+H430</f>
        <v>32226.37</v>
      </c>
      <c r="J430" s="17" t="n">
        <f aca="false">ROUND(ROUND(I430*100,0)/10,0)/100</f>
        <v>3222.64</v>
      </c>
      <c r="K430" s="17" t="n">
        <f aca="false">I430+J430</f>
        <v>35449.01</v>
      </c>
      <c r="L430" s="19" t="s">
        <v>433</v>
      </c>
      <c r="M430" s="23" t="n">
        <f aca="false">DATE(YEAR(D430),MONTH(D430),1)</f>
        <v>46174</v>
      </c>
    </row>
    <row r="431" customFormat="false" ht="15" hidden="false" customHeight="false" outlineLevel="0" collapsed="false">
      <c r="A431" s="19" t="s">
        <v>863</v>
      </c>
      <c r="B431" s="19" t="s">
        <v>117</v>
      </c>
      <c r="C431" s="19" t="s">
        <v>118</v>
      </c>
      <c r="D431" s="22" t="n">
        <v>46213</v>
      </c>
      <c r="E431" s="19" t="s">
        <v>432</v>
      </c>
      <c r="F431" s="17" t="n">
        <f aca="false">SUMIFS('Claim lines'!$E$2:$E$1102,'Claim lines'!$A$2:$A$1102,A431)</f>
        <v>5514.2</v>
      </c>
      <c r="G431" s="17" t="n">
        <v>0</v>
      </c>
      <c r="H431" s="17" t="n">
        <v>0</v>
      </c>
      <c r="I431" s="17" t="n">
        <f aca="false">F431-G431+H431</f>
        <v>5514.2</v>
      </c>
      <c r="J431" s="17" t="n">
        <f aca="false">ROUND(ROUND(I431*100,0)/10,0)/100</f>
        <v>551.42</v>
      </c>
      <c r="K431" s="17" t="n">
        <f aca="false">I431+J431</f>
        <v>6065.62</v>
      </c>
      <c r="L431" s="19" t="s">
        <v>433</v>
      </c>
      <c r="M431" s="23" t="n">
        <f aca="false">DATE(YEAR(D431),MONTH(D431),1)</f>
        <v>46204</v>
      </c>
    </row>
    <row r="432" customFormat="false" ht="15" hidden="false" customHeight="false" outlineLevel="0" collapsed="false">
      <c r="A432" s="19" t="s">
        <v>864</v>
      </c>
      <c r="B432" s="19" t="s">
        <v>124</v>
      </c>
      <c r="C432" s="19" t="s">
        <v>125</v>
      </c>
      <c r="D432" s="22" t="n">
        <v>46213</v>
      </c>
      <c r="E432" s="19" t="s">
        <v>432</v>
      </c>
      <c r="F432" s="17" t="n">
        <f aca="false">SUMIFS('Claim lines'!$E$2:$E$1102,'Claim lines'!$A$2:$A$1102,A432)</f>
        <v>2329.8</v>
      </c>
      <c r="G432" s="17" t="n">
        <v>116.49</v>
      </c>
      <c r="H432" s="17" t="n">
        <v>0</v>
      </c>
      <c r="I432" s="17" t="n">
        <f aca="false">F432-G432+H432</f>
        <v>2213.31</v>
      </c>
      <c r="J432" s="17" t="n">
        <f aca="false">ROUND(ROUND(I432*100,0)/10,0)/100</f>
        <v>221.33</v>
      </c>
      <c r="K432" s="17" t="n">
        <f aca="false">I432+J432</f>
        <v>2434.64</v>
      </c>
      <c r="L432" s="19" t="s">
        <v>433</v>
      </c>
      <c r="M432" s="23" t="n">
        <f aca="false">DATE(YEAR(D432),MONTH(D432),1)</f>
        <v>46204</v>
      </c>
    </row>
    <row r="433" customFormat="false" ht="15" hidden="false" customHeight="false" outlineLevel="0" collapsed="false">
      <c r="A433" s="19" t="s">
        <v>865</v>
      </c>
      <c r="B433" s="19" t="s">
        <v>142</v>
      </c>
      <c r="C433" s="19" t="s">
        <v>143</v>
      </c>
      <c r="D433" s="22" t="n">
        <v>46213</v>
      </c>
      <c r="E433" s="19" t="s">
        <v>432</v>
      </c>
      <c r="F433" s="17" t="n">
        <f aca="false">SUMIFS('Claim lines'!$E$2:$E$1102,'Claim lines'!$A$2:$A$1102,A433)</f>
        <v>1501.2</v>
      </c>
      <c r="G433" s="17" t="n">
        <v>75.06</v>
      </c>
      <c r="H433" s="17" t="n">
        <v>0</v>
      </c>
      <c r="I433" s="17" t="n">
        <f aca="false">F433-G433+H433</f>
        <v>1426.14</v>
      </c>
      <c r="J433" s="17" t="n">
        <f aca="false">ROUND(ROUND(I433*100,0)/10,0)/100</f>
        <v>142.61</v>
      </c>
      <c r="K433" s="17" t="n">
        <f aca="false">I433+J433</f>
        <v>1568.75</v>
      </c>
      <c r="L433" s="19" t="s">
        <v>433</v>
      </c>
      <c r="M433" s="23" t="n">
        <f aca="false">DATE(YEAR(D433),MONTH(D433),1)</f>
        <v>46204</v>
      </c>
    </row>
    <row r="434" customFormat="false" ht="15" hidden="false" customHeight="false" outlineLevel="0" collapsed="false">
      <c r="A434" s="19" t="s">
        <v>866</v>
      </c>
      <c r="B434" s="19" t="s">
        <v>147</v>
      </c>
      <c r="C434" s="19" t="s">
        <v>148</v>
      </c>
      <c r="D434" s="22" t="n">
        <v>46213</v>
      </c>
      <c r="E434" s="19" t="s">
        <v>432</v>
      </c>
      <c r="F434" s="17" t="n">
        <f aca="false">SUMIFS('Claim lines'!$E$2:$E$1102,'Claim lines'!$A$2:$A$1102,A434)</f>
        <v>19283.25</v>
      </c>
      <c r="G434" s="17" t="n">
        <v>0</v>
      </c>
      <c r="H434" s="17" t="n">
        <v>0</v>
      </c>
      <c r="I434" s="17" t="n">
        <f aca="false">F434-G434+H434</f>
        <v>19283.25</v>
      </c>
      <c r="J434" s="17" t="n">
        <f aca="false">ROUND(ROUND(I434*100,0)/10,0)/100</f>
        <v>1928.33</v>
      </c>
      <c r="K434" s="17" t="n">
        <f aca="false">I434+J434</f>
        <v>21211.58</v>
      </c>
      <c r="L434" s="19" t="s">
        <v>433</v>
      </c>
      <c r="M434" s="23" t="n">
        <f aca="false">DATE(YEAR(D434),MONTH(D434),1)</f>
        <v>46204</v>
      </c>
    </row>
    <row r="435" customFormat="false" ht="15" hidden="false" customHeight="false" outlineLevel="0" collapsed="false">
      <c r="A435" s="19" t="s">
        <v>867</v>
      </c>
      <c r="B435" s="19" t="s">
        <v>152</v>
      </c>
      <c r="C435" s="19" t="s">
        <v>153</v>
      </c>
      <c r="D435" s="22" t="n">
        <v>46213</v>
      </c>
      <c r="E435" s="19" t="s">
        <v>432</v>
      </c>
      <c r="F435" s="17" t="n">
        <f aca="false">SUMIFS('Claim lines'!$E$2:$E$1102,'Claim lines'!$A$2:$A$1102,A435)</f>
        <v>770</v>
      </c>
      <c r="G435" s="17" t="n">
        <v>0</v>
      </c>
      <c r="H435" s="17" t="n">
        <v>0</v>
      </c>
      <c r="I435" s="17" t="n">
        <f aca="false">F435-G435+H435</f>
        <v>770</v>
      </c>
      <c r="J435" s="17" t="n">
        <f aca="false">ROUND(ROUND(I435*100,0)/10,0)/100</f>
        <v>77</v>
      </c>
      <c r="K435" s="17" t="n">
        <f aca="false">I435+J435</f>
        <v>847</v>
      </c>
      <c r="L435" s="19" t="s">
        <v>433</v>
      </c>
      <c r="M435" s="23" t="n">
        <f aca="false">DATE(YEAR(D435),MONTH(D435),1)</f>
        <v>46204</v>
      </c>
    </row>
    <row r="436" customFormat="false" ht="15" hidden="false" customHeight="false" outlineLevel="0" collapsed="false">
      <c r="A436" s="19" t="s">
        <v>868</v>
      </c>
      <c r="B436" s="19" t="s">
        <v>154</v>
      </c>
      <c r="C436" s="19" t="s">
        <v>155</v>
      </c>
      <c r="D436" s="22" t="n">
        <v>46213</v>
      </c>
      <c r="E436" s="19" t="s">
        <v>432</v>
      </c>
      <c r="F436" s="17" t="n">
        <f aca="false">SUMIFS('Claim lines'!$E$2:$E$1102,'Claim lines'!$A$2:$A$1102,A436)</f>
        <v>25242.7</v>
      </c>
      <c r="G436" s="17" t="n">
        <v>0</v>
      </c>
      <c r="H436" s="17" t="n">
        <v>0</v>
      </c>
      <c r="I436" s="17" t="n">
        <f aca="false">F436-G436+H436</f>
        <v>25242.7</v>
      </c>
      <c r="J436" s="17" t="n">
        <f aca="false">ROUND(ROUND(I436*100,0)/10,0)/100</f>
        <v>2524.27</v>
      </c>
      <c r="K436" s="17" t="n">
        <f aca="false">I436+J436</f>
        <v>27766.97</v>
      </c>
      <c r="L436" s="19" t="s">
        <v>433</v>
      </c>
      <c r="M436" s="23" t="n">
        <f aca="false">DATE(YEAR(D436),MONTH(D436),1)</f>
        <v>46204</v>
      </c>
    </row>
    <row r="437" customFormat="false" ht="15" hidden="false" customHeight="false" outlineLevel="0" collapsed="false">
      <c r="A437" s="19" t="s">
        <v>869</v>
      </c>
      <c r="B437" s="19" t="s">
        <v>159</v>
      </c>
      <c r="C437" s="19" t="s">
        <v>160</v>
      </c>
      <c r="D437" s="22" t="n">
        <v>46213</v>
      </c>
      <c r="E437" s="19" t="s">
        <v>432</v>
      </c>
      <c r="F437" s="17" t="n">
        <f aca="false">SUMIFS('Claim lines'!$E$2:$E$1102,'Claim lines'!$A$2:$A$1102,A437)</f>
        <v>23090.45</v>
      </c>
      <c r="G437" s="17" t="n">
        <v>1154.52</v>
      </c>
      <c r="H437" s="17" t="n">
        <v>0</v>
      </c>
      <c r="I437" s="17" t="n">
        <f aca="false">F437-G437+H437</f>
        <v>21935.93</v>
      </c>
      <c r="J437" s="17" t="n">
        <f aca="false">ROUND(ROUND(I437*100,0)/10,0)/100</f>
        <v>2193.59</v>
      </c>
      <c r="K437" s="17" t="n">
        <f aca="false">I437+J437</f>
        <v>24129.52</v>
      </c>
      <c r="L437" s="19" t="s">
        <v>433</v>
      </c>
      <c r="M437" s="23" t="n">
        <f aca="false">DATE(YEAR(D437),MONTH(D437),1)</f>
        <v>46204</v>
      </c>
    </row>
    <row r="438" customFormat="false" ht="15" hidden="false" customHeight="false" outlineLevel="0" collapsed="false">
      <c r="A438" s="19" t="s">
        <v>870</v>
      </c>
      <c r="B438" s="19" t="s">
        <v>167</v>
      </c>
      <c r="C438" s="19" t="s">
        <v>168</v>
      </c>
      <c r="D438" s="22" t="n">
        <v>46213</v>
      </c>
      <c r="E438" s="19" t="s">
        <v>432</v>
      </c>
      <c r="F438" s="17" t="n">
        <f aca="false">SUMIFS('Claim lines'!$E$2:$E$1102,'Claim lines'!$A$2:$A$1102,A438)</f>
        <v>34373.1</v>
      </c>
      <c r="G438" s="17" t="n">
        <v>0</v>
      </c>
      <c r="H438" s="17" t="n">
        <v>0</v>
      </c>
      <c r="I438" s="17" t="n">
        <f aca="false">F438-G438+H438</f>
        <v>34373.1</v>
      </c>
      <c r="J438" s="17" t="n">
        <f aca="false">ROUND(ROUND(I438*100,0)/10,0)/100</f>
        <v>3437.31</v>
      </c>
      <c r="K438" s="17" t="n">
        <f aca="false">I438+J438</f>
        <v>37810.41</v>
      </c>
      <c r="L438" s="19" t="s">
        <v>433</v>
      </c>
      <c r="M438" s="23" t="n">
        <f aca="false">DATE(YEAR(D438),MONTH(D438),1)</f>
        <v>46204</v>
      </c>
    </row>
    <row r="439" customFormat="false" ht="15" hidden="false" customHeight="false" outlineLevel="0" collapsed="false">
      <c r="A439" s="19" t="s">
        <v>871</v>
      </c>
      <c r="B439" s="19" t="s">
        <v>171</v>
      </c>
      <c r="C439" s="19" t="s">
        <v>172</v>
      </c>
      <c r="D439" s="22" t="n">
        <v>46213</v>
      </c>
      <c r="E439" s="19" t="s">
        <v>432</v>
      </c>
      <c r="F439" s="17" t="n">
        <f aca="false">SUMIFS('Claim lines'!$E$2:$E$1102,'Claim lines'!$A$2:$A$1102,A439)</f>
        <v>18778.5</v>
      </c>
      <c r="G439" s="17" t="n">
        <v>0</v>
      </c>
      <c r="H439" s="17" t="n">
        <v>0</v>
      </c>
      <c r="I439" s="17" t="n">
        <f aca="false">F439-G439+H439</f>
        <v>18778.5</v>
      </c>
      <c r="J439" s="17" t="n">
        <f aca="false">ROUND(ROUND(I439*100,0)/10,0)/100</f>
        <v>1877.85</v>
      </c>
      <c r="K439" s="17" t="n">
        <f aca="false">I439+J439</f>
        <v>20656.35</v>
      </c>
      <c r="L439" s="19" t="s">
        <v>433</v>
      </c>
      <c r="M439" s="23" t="n">
        <f aca="false">DATE(YEAR(D439),MONTH(D439),1)</f>
        <v>46204</v>
      </c>
    </row>
    <row r="440" customFormat="false" ht="15" hidden="false" customHeight="false" outlineLevel="0" collapsed="false">
      <c r="A440" s="19" t="s">
        <v>872</v>
      </c>
      <c r="B440" s="19" t="s">
        <v>178</v>
      </c>
      <c r="C440" s="19" t="s">
        <v>179</v>
      </c>
      <c r="D440" s="22" t="n">
        <v>46213</v>
      </c>
      <c r="E440" s="19" t="s">
        <v>432</v>
      </c>
      <c r="F440" s="17" t="n">
        <f aca="false">SUMIFS('Claim lines'!$E$2:$E$1102,'Claim lines'!$A$2:$A$1102,A440)</f>
        <v>8671.5</v>
      </c>
      <c r="G440" s="17" t="n">
        <v>0</v>
      </c>
      <c r="H440" s="17" t="n">
        <v>0</v>
      </c>
      <c r="I440" s="17" t="n">
        <f aca="false">F440-G440+H440</f>
        <v>8671.5</v>
      </c>
      <c r="J440" s="17" t="n">
        <f aca="false">ROUND(ROUND(I440*100,0)/10,0)/100</f>
        <v>867.15</v>
      </c>
      <c r="K440" s="17" t="n">
        <f aca="false">I440+J440</f>
        <v>9538.65</v>
      </c>
      <c r="L440" s="19" t="s">
        <v>433</v>
      </c>
      <c r="M440" s="23" t="n">
        <f aca="false">DATE(YEAR(D440),MONTH(D440),1)</f>
        <v>46204</v>
      </c>
    </row>
    <row r="441" customFormat="false" ht="15" hidden="false" customHeight="false" outlineLevel="0" collapsed="false">
      <c r="A441" s="19" t="s">
        <v>873</v>
      </c>
      <c r="B441" s="19" t="s">
        <v>180</v>
      </c>
      <c r="C441" s="19" t="s">
        <v>181</v>
      </c>
      <c r="D441" s="22" t="n">
        <v>46213</v>
      </c>
      <c r="E441" s="19" t="s">
        <v>432</v>
      </c>
      <c r="F441" s="17" t="n">
        <f aca="false">SUMIFS('Claim lines'!$E$2:$E$1102,'Claim lines'!$A$2:$A$1102,A441)</f>
        <v>11041.8</v>
      </c>
      <c r="G441" s="17" t="n">
        <v>0</v>
      </c>
      <c r="H441" s="17" t="n">
        <v>0</v>
      </c>
      <c r="I441" s="17" t="n">
        <f aca="false">F441-G441+H441</f>
        <v>11041.8</v>
      </c>
      <c r="J441" s="17" t="n">
        <f aca="false">ROUND(ROUND(I441*100,0)/10,0)/100</f>
        <v>1104.18</v>
      </c>
      <c r="K441" s="17" t="n">
        <f aca="false">I441+J441</f>
        <v>12145.98</v>
      </c>
      <c r="L441" s="19" t="s">
        <v>433</v>
      </c>
      <c r="M441" s="23" t="n">
        <f aca="false">DATE(YEAR(D441),MONTH(D441),1)</f>
        <v>46204</v>
      </c>
    </row>
    <row r="442" customFormat="false" ht="15" hidden="false" customHeight="false" outlineLevel="0" collapsed="false">
      <c r="A442" s="19" t="s">
        <v>874</v>
      </c>
      <c r="B442" s="19" t="s">
        <v>185</v>
      </c>
      <c r="C442" s="19" t="s">
        <v>186</v>
      </c>
      <c r="D442" s="22" t="n">
        <v>46213</v>
      </c>
      <c r="E442" s="19" t="s">
        <v>432</v>
      </c>
      <c r="F442" s="17" t="n">
        <f aca="false">SUMIFS('Claim lines'!$E$2:$E$1102,'Claim lines'!$A$2:$A$1102,A442)</f>
        <v>65717.45</v>
      </c>
      <c r="G442" s="17" t="n">
        <v>3285.87</v>
      </c>
      <c r="H442" s="17" t="n">
        <v>0</v>
      </c>
      <c r="I442" s="17" t="n">
        <f aca="false">F442-G442+H442</f>
        <v>62431.58</v>
      </c>
      <c r="J442" s="17" t="n">
        <f aca="false">ROUND(ROUND(I442*100,0)/10,0)/100</f>
        <v>6243.16</v>
      </c>
      <c r="K442" s="17" t="n">
        <f aca="false">I442+J442</f>
        <v>68674.74</v>
      </c>
      <c r="L442" s="19" t="s">
        <v>433</v>
      </c>
      <c r="M442" s="23" t="n">
        <f aca="false">DATE(YEAR(D442),MONTH(D442),1)</f>
        <v>46204</v>
      </c>
    </row>
    <row r="443" customFormat="false" ht="15" hidden="false" customHeight="false" outlineLevel="0" collapsed="false">
      <c r="A443" s="19" t="s">
        <v>875</v>
      </c>
      <c r="B443" s="19" t="s">
        <v>187</v>
      </c>
      <c r="C443" s="19" t="s">
        <v>188</v>
      </c>
      <c r="D443" s="22" t="n">
        <v>46213</v>
      </c>
      <c r="E443" s="19" t="s">
        <v>432</v>
      </c>
      <c r="F443" s="17" t="n">
        <f aca="false">SUMIFS('Claim lines'!$E$2:$E$1102,'Claim lines'!$A$2:$A$1102,A443)</f>
        <v>12891</v>
      </c>
      <c r="G443" s="17" t="n">
        <v>0</v>
      </c>
      <c r="H443" s="17" t="n">
        <v>0</v>
      </c>
      <c r="I443" s="17" t="n">
        <f aca="false">F443-G443+H443</f>
        <v>12891</v>
      </c>
      <c r="J443" s="17" t="n">
        <f aca="false">ROUND(ROUND(I443*100,0)/10,0)/100</f>
        <v>1289.1</v>
      </c>
      <c r="K443" s="17" t="n">
        <f aca="false">I443+J443</f>
        <v>14180.1</v>
      </c>
      <c r="L443" s="19" t="s">
        <v>433</v>
      </c>
      <c r="M443" s="23" t="n">
        <f aca="false">DATE(YEAR(D443),MONTH(D443),1)</f>
        <v>46204</v>
      </c>
    </row>
    <row r="444" customFormat="false" ht="15" hidden="false" customHeight="false" outlineLevel="0" collapsed="false">
      <c r="A444" s="19" t="s">
        <v>876</v>
      </c>
      <c r="B444" s="19" t="s">
        <v>192</v>
      </c>
      <c r="C444" s="19" t="s">
        <v>193</v>
      </c>
      <c r="D444" s="22" t="n">
        <v>46213</v>
      </c>
      <c r="E444" s="19" t="s">
        <v>432</v>
      </c>
      <c r="F444" s="17" t="n">
        <f aca="false">SUMIFS('Claim lines'!$E$2:$E$1102,'Claim lines'!$A$2:$A$1102,A444)</f>
        <v>44626.45</v>
      </c>
      <c r="G444" s="17" t="n">
        <v>2231.32</v>
      </c>
      <c r="H444" s="17" t="n">
        <v>0</v>
      </c>
      <c r="I444" s="17" t="n">
        <f aca="false">F444-G444+H444</f>
        <v>42395.13</v>
      </c>
      <c r="J444" s="17" t="n">
        <f aca="false">ROUND(ROUND(I444*100,0)/10,0)/100</f>
        <v>4239.51</v>
      </c>
      <c r="K444" s="17" t="n">
        <f aca="false">I444+J444</f>
        <v>46634.64</v>
      </c>
      <c r="L444" s="19" t="s">
        <v>433</v>
      </c>
      <c r="M444" s="23" t="n">
        <f aca="false">DATE(YEAR(D444),MONTH(D444),1)</f>
        <v>46204</v>
      </c>
    </row>
    <row r="445" customFormat="false" ht="15" hidden="false" customHeight="false" outlineLevel="0" collapsed="false">
      <c r="A445" s="19" t="s">
        <v>877</v>
      </c>
      <c r="B445" s="19" t="s">
        <v>108</v>
      </c>
      <c r="C445" s="19" t="s">
        <v>109</v>
      </c>
      <c r="D445" s="22" t="n">
        <v>46228</v>
      </c>
      <c r="E445" s="19" t="s">
        <v>483</v>
      </c>
      <c r="F445" s="17" t="n">
        <f aca="false">SUMIFS('Claim lines'!$E$2:$E$1102,'Claim lines'!$A$2:$A$1102,A445)</f>
        <v>10645</v>
      </c>
      <c r="G445" s="17" t="n">
        <v>532.25</v>
      </c>
      <c r="H445" s="17" t="n">
        <v>5976.27</v>
      </c>
      <c r="I445" s="17" t="n">
        <f aca="false">F445-G445+H445</f>
        <v>16089.02</v>
      </c>
      <c r="J445" s="17" t="n">
        <f aca="false">ROUND(ROUND(I445*100,0)/10,0)/100</f>
        <v>1608.9</v>
      </c>
      <c r="K445" s="17" t="n">
        <f aca="false">I445+J445</f>
        <v>17697.92</v>
      </c>
      <c r="L445" s="19" t="s">
        <v>433</v>
      </c>
      <c r="M445" s="23" t="n">
        <f aca="false">DATE(YEAR(D445),MONTH(D445),1)</f>
        <v>46204</v>
      </c>
    </row>
    <row r="446" customFormat="false" ht="15" hidden="false" customHeight="false" outlineLevel="0" collapsed="false">
      <c r="A446" s="19" t="s">
        <v>878</v>
      </c>
      <c r="B446" s="19" t="s">
        <v>110</v>
      </c>
      <c r="C446" s="19" t="s">
        <v>111</v>
      </c>
      <c r="D446" s="22" t="n">
        <v>46228</v>
      </c>
      <c r="E446" s="19" t="s">
        <v>483</v>
      </c>
      <c r="F446" s="17" t="n">
        <f aca="false">SUMIFS('Claim lines'!$E$2:$E$1102,'Claim lines'!$A$2:$A$1102,A446)</f>
        <v>16315</v>
      </c>
      <c r="G446" s="17" t="n">
        <v>0</v>
      </c>
      <c r="H446" s="17" t="n">
        <v>0</v>
      </c>
      <c r="I446" s="17" t="n">
        <f aca="false">F446-G446+H446</f>
        <v>16315</v>
      </c>
      <c r="J446" s="17" t="n">
        <f aca="false">ROUND(ROUND(I446*100,0)/10,0)/100</f>
        <v>1631.5</v>
      </c>
      <c r="K446" s="17" t="n">
        <f aca="false">I446+J446</f>
        <v>17946.5</v>
      </c>
      <c r="L446" s="19" t="s">
        <v>433</v>
      </c>
      <c r="M446" s="23" t="n">
        <f aca="false">DATE(YEAR(D446),MONTH(D446),1)</f>
        <v>46204</v>
      </c>
    </row>
    <row r="447" customFormat="false" ht="15" hidden="false" customHeight="false" outlineLevel="0" collapsed="false">
      <c r="A447" s="19" t="s">
        <v>879</v>
      </c>
      <c r="B447" s="19" t="s">
        <v>113</v>
      </c>
      <c r="C447" s="19" t="s">
        <v>114</v>
      </c>
      <c r="D447" s="22" t="n">
        <v>46228</v>
      </c>
      <c r="E447" s="19" t="s">
        <v>432</v>
      </c>
      <c r="F447" s="17" t="n">
        <f aca="false">SUMIFS('Claim lines'!$E$2:$E$1102,'Claim lines'!$A$2:$A$1102,A447)</f>
        <v>1137.9</v>
      </c>
      <c r="G447" s="17" t="n">
        <v>0</v>
      </c>
      <c r="H447" s="17" t="n">
        <v>0</v>
      </c>
      <c r="I447" s="17" t="n">
        <f aca="false">F447-G447+H447</f>
        <v>1137.9</v>
      </c>
      <c r="J447" s="17" t="n">
        <f aca="false">ROUND(ROUND(I447*100,0)/10,0)/100</f>
        <v>113.79</v>
      </c>
      <c r="K447" s="17" t="n">
        <f aca="false">I447+J447</f>
        <v>1251.69</v>
      </c>
      <c r="L447" s="19" t="s">
        <v>433</v>
      </c>
      <c r="M447" s="23" t="n">
        <f aca="false">DATE(YEAR(D447),MONTH(D447),1)</f>
        <v>46204</v>
      </c>
    </row>
    <row r="448" customFormat="false" ht="15" hidden="false" customHeight="false" outlineLevel="0" collapsed="false">
      <c r="A448" s="19" t="s">
        <v>880</v>
      </c>
      <c r="B448" s="19" t="s">
        <v>117</v>
      </c>
      <c r="C448" s="19" t="s">
        <v>118</v>
      </c>
      <c r="D448" s="22" t="n">
        <v>46228</v>
      </c>
      <c r="E448" s="19" t="s">
        <v>432</v>
      </c>
      <c r="F448" s="17" t="n">
        <f aca="false">SUMIFS('Claim lines'!$E$2:$E$1102,'Claim lines'!$A$2:$A$1102,A448)</f>
        <v>5219.6</v>
      </c>
      <c r="G448" s="17" t="n">
        <v>0</v>
      </c>
      <c r="H448" s="17" t="n">
        <v>0</v>
      </c>
      <c r="I448" s="17" t="n">
        <f aca="false">F448-G448+H448</f>
        <v>5219.6</v>
      </c>
      <c r="J448" s="17" t="n">
        <f aca="false">ROUND(ROUND(I448*100,0)/10,0)/100</f>
        <v>521.96</v>
      </c>
      <c r="K448" s="17" t="n">
        <f aca="false">I448+J448</f>
        <v>5741.56</v>
      </c>
      <c r="L448" s="19" t="s">
        <v>433</v>
      </c>
      <c r="M448" s="23" t="n">
        <f aca="false">DATE(YEAR(D448),MONTH(D448),1)</f>
        <v>46204</v>
      </c>
    </row>
    <row r="449" customFormat="false" ht="15" hidden="false" customHeight="false" outlineLevel="0" collapsed="false">
      <c r="A449" s="19" t="s">
        <v>881</v>
      </c>
      <c r="B449" s="19" t="s">
        <v>124</v>
      </c>
      <c r="C449" s="19" t="s">
        <v>125</v>
      </c>
      <c r="D449" s="22" t="n">
        <v>46228</v>
      </c>
      <c r="E449" s="19" t="s">
        <v>432</v>
      </c>
      <c r="F449" s="17" t="n">
        <f aca="false">SUMIFS('Claim lines'!$E$2:$E$1102,'Claim lines'!$A$2:$A$1102,A449)</f>
        <v>2912.25</v>
      </c>
      <c r="G449" s="17" t="n">
        <v>145.61</v>
      </c>
      <c r="H449" s="17" t="n">
        <v>0</v>
      </c>
      <c r="I449" s="17" t="n">
        <f aca="false">F449-G449+H449</f>
        <v>2766.64</v>
      </c>
      <c r="J449" s="17" t="n">
        <f aca="false">ROUND(ROUND(I449*100,0)/10,0)/100</f>
        <v>276.66</v>
      </c>
      <c r="K449" s="17" t="n">
        <f aca="false">I449+J449</f>
        <v>3043.3</v>
      </c>
      <c r="L449" s="19" t="s">
        <v>433</v>
      </c>
      <c r="M449" s="23" t="n">
        <f aca="false">DATE(YEAR(D449),MONTH(D449),1)</f>
        <v>46204</v>
      </c>
    </row>
    <row r="450" customFormat="false" ht="15" hidden="false" customHeight="false" outlineLevel="0" collapsed="false">
      <c r="A450" s="19" t="s">
        <v>882</v>
      </c>
      <c r="B450" s="19" t="s">
        <v>127</v>
      </c>
      <c r="C450" s="19" t="s">
        <v>128</v>
      </c>
      <c r="D450" s="22" t="n">
        <v>46228</v>
      </c>
      <c r="E450" s="19" t="s">
        <v>483</v>
      </c>
      <c r="F450" s="17" t="n">
        <f aca="false">SUMIFS('Claim lines'!$E$2:$E$1102,'Claim lines'!$A$2:$A$1102,A450)</f>
        <v>15365</v>
      </c>
      <c r="G450" s="17" t="n">
        <v>768.25</v>
      </c>
      <c r="H450" s="17" t="n">
        <v>7820.02</v>
      </c>
      <c r="I450" s="17" t="n">
        <f aca="false">F450-G450+H450</f>
        <v>22416.77</v>
      </c>
      <c r="J450" s="17" t="n">
        <f aca="false">ROUND(ROUND(I450*100,0)/10,0)/100</f>
        <v>2241.68</v>
      </c>
      <c r="K450" s="17" t="n">
        <f aca="false">I450+J450</f>
        <v>24658.45</v>
      </c>
      <c r="L450" s="19" t="s">
        <v>433</v>
      </c>
      <c r="M450" s="23" t="n">
        <f aca="false">DATE(YEAR(D450),MONTH(D450),1)</f>
        <v>46204</v>
      </c>
    </row>
    <row r="451" customFormat="false" ht="15" hidden="false" customHeight="false" outlineLevel="0" collapsed="false">
      <c r="A451" s="19" t="s">
        <v>883</v>
      </c>
      <c r="B451" s="19" t="s">
        <v>142</v>
      </c>
      <c r="C451" s="19" t="s">
        <v>143</v>
      </c>
      <c r="D451" s="22" t="n">
        <v>46228</v>
      </c>
      <c r="E451" s="19" t="s">
        <v>432</v>
      </c>
      <c r="F451" s="17" t="n">
        <f aca="false">SUMIFS('Claim lines'!$E$2:$E$1102,'Claim lines'!$A$2:$A$1102,A451)</f>
        <v>3502.8</v>
      </c>
      <c r="G451" s="17" t="n">
        <v>175.14</v>
      </c>
      <c r="H451" s="17" t="n">
        <v>0</v>
      </c>
      <c r="I451" s="17" t="n">
        <f aca="false">F451-G451+H451</f>
        <v>3327.66</v>
      </c>
      <c r="J451" s="17" t="n">
        <f aca="false">ROUND(ROUND(I451*100,0)/10,0)/100</f>
        <v>332.77</v>
      </c>
      <c r="K451" s="17" t="n">
        <f aca="false">I451+J451</f>
        <v>3660.43</v>
      </c>
      <c r="L451" s="19" t="s">
        <v>433</v>
      </c>
      <c r="M451" s="23" t="n">
        <f aca="false">DATE(YEAR(D451),MONTH(D451),1)</f>
        <v>46204</v>
      </c>
    </row>
    <row r="452" customFormat="false" ht="15" hidden="false" customHeight="false" outlineLevel="0" collapsed="false">
      <c r="A452" s="19" t="s">
        <v>884</v>
      </c>
      <c r="B452" s="19" t="s">
        <v>144</v>
      </c>
      <c r="C452" s="19" t="s">
        <v>145</v>
      </c>
      <c r="D452" s="22" t="n">
        <v>46228</v>
      </c>
      <c r="E452" s="19" t="s">
        <v>483</v>
      </c>
      <c r="F452" s="17" t="n">
        <f aca="false">SUMIFS('Claim lines'!$E$2:$E$1102,'Claim lines'!$A$2:$A$1102,A452)</f>
        <v>4373.25</v>
      </c>
      <c r="G452" s="17" t="n">
        <v>0</v>
      </c>
      <c r="H452" s="17" t="n">
        <v>0</v>
      </c>
      <c r="I452" s="17" t="n">
        <f aca="false">F452-G452+H452</f>
        <v>4373.25</v>
      </c>
      <c r="J452" s="17" t="n">
        <f aca="false">ROUND(ROUND(I452*100,0)/10,0)/100</f>
        <v>437.33</v>
      </c>
      <c r="K452" s="17" t="n">
        <f aca="false">I452+J452</f>
        <v>4810.58</v>
      </c>
      <c r="L452" s="19" t="s">
        <v>433</v>
      </c>
      <c r="M452" s="23" t="n">
        <f aca="false">DATE(YEAR(D452),MONTH(D452),1)</f>
        <v>46204</v>
      </c>
    </row>
    <row r="453" customFormat="false" ht="15" hidden="false" customHeight="false" outlineLevel="0" collapsed="false">
      <c r="A453" s="19" t="s">
        <v>885</v>
      </c>
      <c r="B453" s="19" t="s">
        <v>147</v>
      </c>
      <c r="C453" s="19" t="s">
        <v>148</v>
      </c>
      <c r="D453" s="22" t="n">
        <v>46228</v>
      </c>
      <c r="E453" s="19" t="s">
        <v>432</v>
      </c>
      <c r="F453" s="17" t="n">
        <f aca="false">SUMIFS('Claim lines'!$E$2:$E$1102,'Claim lines'!$A$2:$A$1102,A453)</f>
        <v>5857</v>
      </c>
      <c r="G453" s="17" t="n">
        <v>0</v>
      </c>
      <c r="H453" s="17" t="n">
        <v>0</v>
      </c>
      <c r="I453" s="17" t="n">
        <f aca="false">F453-G453+H453</f>
        <v>5857</v>
      </c>
      <c r="J453" s="17" t="n">
        <f aca="false">ROUND(ROUND(I453*100,0)/10,0)/100</f>
        <v>585.7</v>
      </c>
      <c r="K453" s="17" t="n">
        <f aca="false">I453+J453</f>
        <v>6442.7</v>
      </c>
      <c r="L453" s="19" t="s">
        <v>433</v>
      </c>
      <c r="M453" s="23" t="n">
        <f aca="false">DATE(YEAR(D453),MONTH(D453),1)</f>
        <v>46204</v>
      </c>
    </row>
    <row r="454" customFormat="false" ht="15" hidden="false" customHeight="false" outlineLevel="0" collapsed="false">
      <c r="A454" s="19" t="s">
        <v>886</v>
      </c>
      <c r="B454" s="19" t="s">
        <v>149</v>
      </c>
      <c r="C454" s="19" t="s">
        <v>150</v>
      </c>
      <c r="D454" s="22" t="n">
        <v>46228</v>
      </c>
      <c r="E454" s="19" t="s">
        <v>432</v>
      </c>
      <c r="F454" s="17" t="n">
        <f aca="false">SUMIFS('Claim lines'!$E$2:$E$1102,'Claim lines'!$A$2:$A$1102,A454)</f>
        <v>4944.8</v>
      </c>
      <c r="G454" s="17" t="n">
        <v>0</v>
      </c>
      <c r="H454" s="17" t="n">
        <v>0</v>
      </c>
      <c r="I454" s="17" t="n">
        <f aca="false">F454-G454+H454</f>
        <v>4944.8</v>
      </c>
      <c r="J454" s="17" t="n">
        <f aca="false">ROUND(ROUND(I454*100,0)/10,0)/100</f>
        <v>494.48</v>
      </c>
      <c r="K454" s="17" t="n">
        <f aca="false">I454+J454</f>
        <v>5439.28</v>
      </c>
      <c r="L454" s="19" t="s">
        <v>433</v>
      </c>
      <c r="M454" s="23" t="n">
        <f aca="false">DATE(YEAR(D454),MONTH(D454),1)</f>
        <v>46204</v>
      </c>
    </row>
    <row r="455" customFormat="false" ht="15" hidden="false" customHeight="false" outlineLevel="0" collapsed="false">
      <c r="A455" s="19" t="s">
        <v>887</v>
      </c>
      <c r="B455" s="19" t="s">
        <v>152</v>
      </c>
      <c r="C455" s="19" t="s">
        <v>153</v>
      </c>
      <c r="D455" s="22" t="n">
        <v>46228</v>
      </c>
      <c r="E455" s="19" t="s">
        <v>432</v>
      </c>
      <c r="F455" s="17" t="n">
        <f aca="false">SUMIFS('Claim lines'!$E$2:$E$1102,'Claim lines'!$A$2:$A$1102,A455)</f>
        <v>1078</v>
      </c>
      <c r="G455" s="17" t="n">
        <v>0</v>
      </c>
      <c r="H455" s="17" t="n">
        <v>0</v>
      </c>
      <c r="I455" s="17" t="n">
        <f aca="false">F455-G455+H455</f>
        <v>1078</v>
      </c>
      <c r="J455" s="17" t="n">
        <f aca="false">ROUND(ROUND(I455*100,0)/10,0)/100</f>
        <v>107.8</v>
      </c>
      <c r="K455" s="17" t="n">
        <f aca="false">I455+J455</f>
        <v>1185.8</v>
      </c>
      <c r="L455" s="19" t="s">
        <v>433</v>
      </c>
      <c r="M455" s="23" t="n">
        <f aca="false">DATE(YEAR(D455),MONTH(D455),1)</f>
        <v>46204</v>
      </c>
    </row>
    <row r="456" customFormat="false" ht="15" hidden="false" customHeight="false" outlineLevel="0" collapsed="false">
      <c r="A456" s="19" t="s">
        <v>888</v>
      </c>
      <c r="B456" s="19" t="s">
        <v>154</v>
      </c>
      <c r="C456" s="19" t="s">
        <v>155</v>
      </c>
      <c r="D456" s="22" t="n">
        <v>46228</v>
      </c>
      <c r="E456" s="19" t="s">
        <v>432</v>
      </c>
      <c r="F456" s="17" t="n">
        <f aca="false">SUMIFS('Claim lines'!$E$2:$E$1102,'Claim lines'!$A$2:$A$1102,A456)</f>
        <v>22620.4</v>
      </c>
      <c r="G456" s="17" t="n">
        <v>0</v>
      </c>
      <c r="H456" s="17" t="n">
        <v>0</v>
      </c>
      <c r="I456" s="17" t="n">
        <f aca="false">F456-G456+H456</f>
        <v>22620.4</v>
      </c>
      <c r="J456" s="17" t="n">
        <f aca="false">ROUND(ROUND(I456*100,0)/10,0)/100</f>
        <v>2262.04</v>
      </c>
      <c r="K456" s="17" t="n">
        <f aca="false">I456+J456</f>
        <v>24882.44</v>
      </c>
      <c r="L456" s="19" t="s">
        <v>433</v>
      </c>
      <c r="M456" s="23" t="n">
        <f aca="false">DATE(YEAR(D456),MONTH(D456),1)</f>
        <v>46204</v>
      </c>
    </row>
    <row r="457" customFormat="false" ht="15" hidden="false" customHeight="false" outlineLevel="0" collapsed="false">
      <c r="A457" s="19" t="s">
        <v>889</v>
      </c>
      <c r="B457" s="19" t="s">
        <v>159</v>
      </c>
      <c r="C457" s="19" t="s">
        <v>160</v>
      </c>
      <c r="D457" s="22" t="n">
        <v>46228</v>
      </c>
      <c r="E457" s="19" t="s">
        <v>432</v>
      </c>
      <c r="F457" s="17" t="n">
        <f aca="false">SUMIFS('Claim lines'!$E$2:$E$1102,'Claim lines'!$A$2:$A$1102,A457)</f>
        <v>18201.45</v>
      </c>
      <c r="G457" s="17" t="n">
        <v>910.07</v>
      </c>
      <c r="H457" s="17" t="n">
        <v>0</v>
      </c>
      <c r="I457" s="17" t="n">
        <f aca="false">F457-G457+H457</f>
        <v>17291.38</v>
      </c>
      <c r="J457" s="17" t="n">
        <f aca="false">ROUND(ROUND(I457*100,0)/10,0)/100</f>
        <v>1729.14</v>
      </c>
      <c r="K457" s="17" t="n">
        <f aca="false">I457+J457</f>
        <v>19020.52</v>
      </c>
      <c r="L457" s="19" t="s">
        <v>433</v>
      </c>
      <c r="M457" s="23" t="n">
        <f aca="false">DATE(YEAR(D457),MONTH(D457),1)</f>
        <v>46204</v>
      </c>
    </row>
    <row r="458" customFormat="false" ht="15" hidden="false" customHeight="false" outlineLevel="0" collapsed="false">
      <c r="A458" s="19" t="s">
        <v>890</v>
      </c>
      <c r="B458" s="19" t="s">
        <v>163</v>
      </c>
      <c r="C458" s="19" t="s">
        <v>164</v>
      </c>
      <c r="D458" s="22" t="n">
        <v>46228</v>
      </c>
      <c r="E458" s="19" t="s">
        <v>432</v>
      </c>
      <c r="F458" s="17" t="n">
        <f aca="false">SUMIFS('Claim lines'!$E$2:$E$1102,'Claim lines'!$A$2:$A$1102,A458)</f>
        <v>6088.8</v>
      </c>
      <c r="G458" s="17" t="n">
        <v>0</v>
      </c>
      <c r="H458" s="17" t="n">
        <v>0</v>
      </c>
      <c r="I458" s="17" t="n">
        <f aca="false">F458-G458+H458</f>
        <v>6088.8</v>
      </c>
      <c r="J458" s="17" t="n">
        <f aca="false">ROUND(ROUND(I458*100,0)/10,0)/100</f>
        <v>608.88</v>
      </c>
      <c r="K458" s="17" t="n">
        <f aca="false">I458+J458</f>
        <v>6697.68</v>
      </c>
      <c r="L458" s="19" t="s">
        <v>433</v>
      </c>
      <c r="M458" s="23" t="n">
        <f aca="false">DATE(YEAR(D458),MONTH(D458),1)</f>
        <v>46204</v>
      </c>
    </row>
    <row r="459" customFormat="false" ht="15" hidden="false" customHeight="false" outlineLevel="0" collapsed="false">
      <c r="A459" s="19" t="s">
        <v>891</v>
      </c>
      <c r="B459" s="19" t="s">
        <v>167</v>
      </c>
      <c r="C459" s="19" t="s">
        <v>168</v>
      </c>
      <c r="D459" s="22" t="n">
        <v>46228</v>
      </c>
      <c r="E459" s="19" t="s">
        <v>432</v>
      </c>
      <c r="F459" s="17" t="n">
        <f aca="false">SUMIFS('Claim lines'!$E$2:$E$1102,'Claim lines'!$A$2:$A$1102,A459)</f>
        <v>34373.1</v>
      </c>
      <c r="G459" s="17" t="n">
        <v>0</v>
      </c>
      <c r="H459" s="17" t="n">
        <v>0</v>
      </c>
      <c r="I459" s="17" t="n">
        <f aca="false">F459-G459+H459</f>
        <v>34373.1</v>
      </c>
      <c r="J459" s="17" t="n">
        <f aca="false">ROUND(ROUND(I459*100,0)/10,0)/100</f>
        <v>3437.31</v>
      </c>
      <c r="K459" s="17" t="n">
        <f aca="false">I459+J459</f>
        <v>37810.41</v>
      </c>
      <c r="L459" s="19" t="s">
        <v>433</v>
      </c>
      <c r="M459" s="23" t="n">
        <f aca="false">DATE(YEAR(D459),MONTH(D459),1)</f>
        <v>46204</v>
      </c>
    </row>
    <row r="460" customFormat="false" ht="15" hidden="false" customHeight="false" outlineLevel="0" collapsed="false">
      <c r="A460" s="19" t="s">
        <v>892</v>
      </c>
      <c r="B460" s="19" t="s">
        <v>169</v>
      </c>
      <c r="C460" s="19" t="s">
        <v>170</v>
      </c>
      <c r="D460" s="22" t="n">
        <v>46228</v>
      </c>
      <c r="E460" s="19" t="s">
        <v>432</v>
      </c>
      <c r="F460" s="17" t="n">
        <f aca="false">SUMIFS('Claim lines'!$E$2:$E$1102,'Claim lines'!$A$2:$A$1102,A460)</f>
        <v>237812.35</v>
      </c>
      <c r="G460" s="17" t="n">
        <v>0</v>
      </c>
      <c r="H460" s="17" t="n">
        <v>0</v>
      </c>
      <c r="I460" s="17" t="n">
        <f aca="false">F460-G460+H460</f>
        <v>237812.35</v>
      </c>
      <c r="J460" s="17" t="n">
        <f aca="false">ROUND(ROUND(I460*100,0)/10,0)/100</f>
        <v>23781.24</v>
      </c>
      <c r="K460" s="17" t="n">
        <f aca="false">I460+J460</f>
        <v>261593.59</v>
      </c>
      <c r="L460" s="19" t="s">
        <v>433</v>
      </c>
      <c r="M460" s="23" t="n">
        <f aca="false">DATE(YEAR(D460),MONTH(D460),1)</f>
        <v>46204</v>
      </c>
    </row>
    <row r="461" customFormat="false" ht="15" hidden="false" customHeight="false" outlineLevel="0" collapsed="false">
      <c r="A461" s="19" t="s">
        <v>893</v>
      </c>
      <c r="B461" s="19" t="s">
        <v>171</v>
      </c>
      <c r="C461" s="19" t="s">
        <v>172</v>
      </c>
      <c r="D461" s="22" t="n">
        <v>46228</v>
      </c>
      <c r="E461" s="19" t="s">
        <v>432</v>
      </c>
      <c r="F461" s="17" t="n">
        <f aca="false">SUMIFS('Claim lines'!$E$2:$E$1102,'Claim lines'!$A$2:$A$1102,A461)</f>
        <v>14834.75</v>
      </c>
      <c r="G461" s="17" t="n">
        <v>0</v>
      </c>
      <c r="H461" s="17" t="n">
        <v>0</v>
      </c>
      <c r="I461" s="17" t="n">
        <f aca="false">F461-G461+H461</f>
        <v>14834.75</v>
      </c>
      <c r="J461" s="17" t="n">
        <f aca="false">ROUND(ROUND(I461*100,0)/10,0)/100</f>
        <v>1483.48</v>
      </c>
      <c r="K461" s="17" t="n">
        <f aca="false">I461+J461</f>
        <v>16318.23</v>
      </c>
      <c r="L461" s="19" t="s">
        <v>433</v>
      </c>
      <c r="M461" s="23" t="n">
        <f aca="false">DATE(YEAR(D461),MONTH(D461),1)</f>
        <v>46204</v>
      </c>
    </row>
    <row r="462" customFormat="false" ht="15" hidden="false" customHeight="false" outlineLevel="0" collapsed="false">
      <c r="A462" s="19" t="s">
        <v>894</v>
      </c>
      <c r="B462" s="19" t="s">
        <v>174</v>
      </c>
      <c r="C462" s="19" t="s">
        <v>175</v>
      </c>
      <c r="D462" s="22" t="n">
        <v>46228</v>
      </c>
      <c r="E462" s="19" t="s">
        <v>432</v>
      </c>
      <c r="F462" s="17" t="n">
        <f aca="false">SUMIFS('Claim lines'!$E$2:$E$1102,'Claim lines'!$A$2:$A$1102,A462)</f>
        <v>5928.2</v>
      </c>
      <c r="G462" s="17" t="n">
        <v>296.41</v>
      </c>
      <c r="H462" s="17" t="n">
        <v>0</v>
      </c>
      <c r="I462" s="17" t="n">
        <f aca="false">F462-G462+H462</f>
        <v>5631.79</v>
      </c>
      <c r="J462" s="17" t="n">
        <f aca="false">ROUND(ROUND(I462*100,0)/10,0)/100</f>
        <v>563.18</v>
      </c>
      <c r="K462" s="17" t="n">
        <f aca="false">I462+J462</f>
        <v>6194.97</v>
      </c>
      <c r="L462" s="19" t="s">
        <v>433</v>
      </c>
      <c r="M462" s="23" t="n">
        <f aca="false">DATE(YEAR(D462),MONTH(D462),1)</f>
        <v>46204</v>
      </c>
    </row>
    <row r="463" customFormat="false" ht="15" hidden="false" customHeight="false" outlineLevel="0" collapsed="false">
      <c r="A463" s="19" t="s">
        <v>895</v>
      </c>
      <c r="B463" s="19" t="s">
        <v>176</v>
      </c>
      <c r="C463" s="19" t="s">
        <v>177</v>
      </c>
      <c r="D463" s="22" t="n">
        <v>46228</v>
      </c>
      <c r="E463" s="19" t="s">
        <v>432</v>
      </c>
      <c r="F463" s="17" t="n">
        <f aca="false">SUMIFS('Claim lines'!$E$2:$E$1102,'Claim lines'!$A$2:$A$1102,A463)</f>
        <v>68945.45</v>
      </c>
      <c r="G463" s="17" t="n">
        <v>0</v>
      </c>
      <c r="H463" s="17" t="n">
        <v>0</v>
      </c>
      <c r="I463" s="17" t="n">
        <f aca="false">F463-G463+H463</f>
        <v>68945.45</v>
      </c>
      <c r="J463" s="17" t="n">
        <f aca="false">ROUND(ROUND(I463*100,0)/10,0)/100</f>
        <v>6894.55</v>
      </c>
      <c r="K463" s="17" t="n">
        <f aca="false">I463+J463</f>
        <v>75840</v>
      </c>
      <c r="L463" s="19" t="s">
        <v>433</v>
      </c>
      <c r="M463" s="23" t="n">
        <f aca="false">DATE(YEAR(D463),MONTH(D463),1)</f>
        <v>46204</v>
      </c>
    </row>
    <row r="464" customFormat="false" ht="15" hidden="false" customHeight="false" outlineLevel="0" collapsed="false">
      <c r="A464" s="19" t="s">
        <v>896</v>
      </c>
      <c r="B464" s="19" t="s">
        <v>178</v>
      </c>
      <c r="C464" s="19" t="s">
        <v>179</v>
      </c>
      <c r="D464" s="22" t="n">
        <v>46228</v>
      </c>
      <c r="E464" s="19" t="s">
        <v>432</v>
      </c>
      <c r="F464" s="17" t="n">
        <f aca="false">SUMIFS('Claim lines'!$E$2:$E$1102,'Claim lines'!$A$2:$A$1102,A464)</f>
        <v>6937.2</v>
      </c>
      <c r="G464" s="17" t="n">
        <v>0</v>
      </c>
      <c r="H464" s="17" t="n">
        <v>0</v>
      </c>
      <c r="I464" s="17" t="n">
        <f aca="false">F464-G464+H464</f>
        <v>6937.2</v>
      </c>
      <c r="J464" s="17" t="n">
        <f aca="false">ROUND(ROUND(I464*100,0)/10,0)/100</f>
        <v>693.72</v>
      </c>
      <c r="K464" s="17" t="n">
        <f aca="false">I464+J464</f>
        <v>7630.92</v>
      </c>
      <c r="L464" s="19" t="s">
        <v>433</v>
      </c>
      <c r="M464" s="23" t="n">
        <f aca="false">DATE(YEAR(D464),MONTH(D464),1)</f>
        <v>46204</v>
      </c>
    </row>
    <row r="465" customFormat="false" ht="15" hidden="false" customHeight="false" outlineLevel="0" collapsed="false">
      <c r="A465" s="19" t="s">
        <v>897</v>
      </c>
      <c r="B465" s="19" t="s">
        <v>180</v>
      </c>
      <c r="C465" s="19" t="s">
        <v>181</v>
      </c>
      <c r="D465" s="22" t="n">
        <v>46228</v>
      </c>
      <c r="E465" s="19" t="s">
        <v>432</v>
      </c>
      <c r="F465" s="17" t="n">
        <f aca="false">SUMIFS('Claim lines'!$E$2:$E$1102,'Claim lines'!$A$2:$A$1102,A465)</f>
        <v>8808.6</v>
      </c>
      <c r="G465" s="17" t="n">
        <v>0</v>
      </c>
      <c r="H465" s="17" t="n">
        <v>0</v>
      </c>
      <c r="I465" s="17" t="n">
        <f aca="false">F465-G465+H465</f>
        <v>8808.6</v>
      </c>
      <c r="J465" s="17" t="n">
        <f aca="false">ROUND(ROUND(I465*100,0)/10,0)/100</f>
        <v>880.86</v>
      </c>
      <c r="K465" s="17" t="n">
        <f aca="false">I465+J465</f>
        <v>9689.46</v>
      </c>
      <c r="L465" s="19" t="s">
        <v>433</v>
      </c>
      <c r="M465" s="23" t="n">
        <f aca="false">DATE(YEAR(D465),MONTH(D465),1)</f>
        <v>46204</v>
      </c>
    </row>
    <row r="466" customFormat="false" ht="15" hidden="false" customHeight="false" outlineLevel="0" collapsed="false">
      <c r="A466" s="19" t="s">
        <v>898</v>
      </c>
      <c r="B466" s="19" t="s">
        <v>182</v>
      </c>
      <c r="C466" s="19" t="s">
        <v>183</v>
      </c>
      <c r="D466" s="22" t="n">
        <v>46228</v>
      </c>
      <c r="E466" s="19" t="s">
        <v>432</v>
      </c>
      <c r="F466" s="17" t="n">
        <f aca="false">SUMIFS('Claim lines'!$E$2:$E$1102,'Claim lines'!$A$2:$A$1102,A466)</f>
        <v>31508.3</v>
      </c>
      <c r="G466" s="17" t="n">
        <v>0</v>
      </c>
      <c r="H466" s="17" t="n">
        <v>0</v>
      </c>
      <c r="I466" s="17" t="n">
        <f aca="false">F466-G466+H466</f>
        <v>31508.3</v>
      </c>
      <c r="J466" s="17" t="n">
        <f aca="false">ROUND(ROUND(I466*100,0)/10,0)/100</f>
        <v>3150.83</v>
      </c>
      <c r="K466" s="17" t="n">
        <f aca="false">I466+J466</f>
        <v>34659.13</v>
      </c>
      <c r="L466" s="19" t="s">
        <v>433</v>
      </c>
      <c r="M466" s="23" t="n">
        <f aca="false">DATE(YEAR(D466),MONTH(D466),1)</f>
        <v>46204</v>
      </c>
    </row>
    <row r="467" customFormat="false" ht="15" hidden="false" customHeight="false" outlineLevel="0" collapsed="false">
      <c r="A467" s="19" t="s">
        <v>899</v>
      </c>
      <c r="B467" s="19" t="s">
        <v>185</v>
      </c>
      <c r="C467" s="19" t="s">
        <v>186</v>
      </c>
      <c r="D467" s="22" t="n">
        <v>46228</v>
      </c>
      <c r="E467" s="19" t="s">
        <v>432</v>
      </c>
      <c r="F467" s="17" t="n">
        <f aca="false">SUMIFS('Claim lines'!$E$2:$E$1102,'Claim lines'!$A$2:$A$1102,A467)</f>
        <v>87394.3</v>
      </c>
      <c r="G467" s="17" t="n">
        <v>4369.72</v>
      </c>
      <c r="H467" s="17" t="n">
        <v>0</v>
      </c>
      <c r="I467" s="17" t="n">
        <f aca="false">F467-G467+H467</f>
        <v>83024.58</v>
      </c>
      <c r="J467" s="17" t="n">
        <f aca="false">ROUND(ROUND(I467*100,0)/10,0)/100</f>
        <v>8302.46</v>
      </c>
      <c r="K467" s="17" t="n">
        <f aca="false">I467+J467</f>
        <v>91327.04</v>
      </c>
      <c r="L467" s="19" t="s">
        <v>433</v>
      </c>
      <c r="M467" s="23" t="n">
        <f aca="false">DATE(YEAR(D467),MONTH(D467),1)</f>
        <v>46204</v>
      </c>
    </row>
    <row r="468" customFormat="false" ht="15" hidden="false" customHeight="false" outlineLevel="0" collapsed="false">
      <c r="A468" s="19" t="s">
        <v>900</v>
      </c>
      <c r="B468" s="19" t="s">
        <v>187</v>
      </c>
      <c r="C468" s="19" t="s">
        <v>188</v>
      </c>
      <c r="D468" s="22" t="n">
        <v>46228</v>
      </c>
      <c r="E468" s="19" t="s">
        <v>432</v>
      </c>
      <c r="F468" s="17" t="n">
        <f aca="false">SUMIFS('Claim lines'!$E$2:$E$1102,'Claim lines'!$A$2:$A$1102,A468)</f>
        <v>10918.25</v>
      </c>
      <c r="G468" s="17" t="n">
        <v>0</v>
      </c>
      <c r="H468" s="17" t="n">
        <v>0</v>
      </c>
      <c r="I468" s="17" t="n">
        <f aca="false">F468-G468+H468</f>
        <v>10918.25</v>
      </c>
      <c r="J468" s="17" t="n">
        <f aca="false">ROUND(ROUND(I468*100,0)/10,0)/100</f>
        <v>1091.83</v>
      </c>
      <c r="K468" s="17" t="n">
        <f aca="false">I468+J468</f>
        <v>12010.08</v>
      </c>
      <c r="L468" s="19" t="s">
        <v>433</v>
      </c>
      <c r="M468" s="23" t="n">
        <f aca="false">DATE(YEAR(D468),MONTH(D468),1)</f>
        <v>46204</v>
      </c>
    </row>
    <row r="469" customFormat="false" ht="15" hidden="false" customHeight="false" outlineLevel="0" collapsed="false">
      <c r="A469" s="19" t="s">
        <v>901</v>
      </c>
      <c r="B469" s="19" t="s">
        <v>189</v>
      </c>
      <c r="C469" s="19" t="s">
        <v>190</v>
      </c>
      <c r="D469" s="22" t="n">
        <v>46228</v>
      </c>
      <c r="E469" s="19" t="s">
        <v>432</v>
      </c>
      <c r="F469" s="17" t="n">
        <f aca="false">SUMIFS('Claim lines'!$E$2:$E$1102,'Claim lines'!$A$2:$A$1102,A469)</f>
        <v>27830.1</v>
      </c>
      <c r="G469" s="17" t="n">
        <v>0</v>
      </c>
      <c r="H469" s="17" t="n">
        <v>0</v>
      </c>
      <c r="I469" s="17" t="n">
        <f aca="false">F469-G469+H469</f>
        <v>27830.1</v>
      </c>
      <c r="J469" s="17" t="n">
        <f aca="false">ROUND(ROUND(I469*100,0)/10,0)/100</f>
        <v>2783.01</v>
      </c>
      <c r="K469" s="17" t="n">
        <f aca="false">I469+J469</f>
        <v>30613.11</v>
      </c>
      <c r="L469" s="19" t="s">
        <v>433</v>
      </c>
      <c r="M469" s="23" t="n">
        <f aca="false">DATE(YEAR(D469),MONTH(D469),1)</f>
        <v>46204</v>
      </c>
    </row>
    <row r="470" customFormat="false" ht="15" hidden="false" customHeight="false" outlineLevel="0" collapsed="false">
      <c r="A470" s="19" t="s">
        <v>902</v>
      </c>
      <c r="B470" s="19" t="s">
        <v>192</v>
      </c>
      <c r="C470" s="19" t="s">
        <v>193</v>
      </c>
      <c r="D470" s="22" t="n">
        <v>46228</v>
      </c>
      <c r="E470" s="19" t="s">
        <v>432</v>
      </c>
      <c r="F470" s="17" t="n">
        <f aca="false">SUMIFS('Claim lines'!$E$2:$E$1102,'Claim lines'!$A$2:$A$1102,A470)</f>
        <v>46833.7</v>
      </c>
      <c r="G470" s="17" t="n">
        <v>2341.69</v>
      </c>
      <c r="H470" s="17" t="n">
        <v>0</v>
      </c>
      <c r="I470" s="17" t="n">
        <f aca="false">F470-G470+H470</f>
        <v>44492.01</v>
      </c>
      <c r="J470" s="17" t="n">
        <f aca="false">ROUND(ROUND(I470*100,0)/10,0)/100</f>
        <v>4449.2</v>
      </c>
      <c r="K470" s="17" t="n">
        <f aca="false">I470+J470</f>
        <v>48941.21</v>
      </c>
      <c r="L470" s="19" t="s">
        <v>433</v>
      </c>
      <c r="M470" s="23" t="n">
        <f aca="false">DATE(YEAR(D470),MONTH(D470),1)</f>
        <v>46204</v>
      </c>
    </row>
    <row r="471" customFormat="false" ht="15" hidden="false" customHeight="false" outlineLevel="0" collapsed="false">
      <c r="A471" s="19" t="s">
        <v>903</v>
      </c>
      <c r="B471" s="19" t="s">
        <v>113</v>
      </c>
      <c r="C471" s="19" t="s">
        <v>114</v>
      </c>
      <c r="D471" s="22" t="n">
        <v>46244</v>
      </c>
      <c r="E471" s="19" t="s">
        <v>432</v>
      </c>
      <c r="F471" s="17" t="n">
        <f aca="false">SUMIFS('Claim lines'!$E$2:$E$1102,'Claim lines'!$A$2:$A$1102,A471)</f>
        <v>6075</v>
      </c>
      <c r="G471" s="17" t="n">
        <v>0</v>
      </c>
      <c r="H471" s="17" t="n">
        <v>0</v>
      </c>
      <c r="I471" s="17" t="n">
        <f aca="false">F471-G471+H471</f>
        <v>6075</v>
      </c>
      <c r="J471" s="17" t="n">
        <f aca="false">ROUND(ROUND(I471*100,0)/10,0)/100</f>
        <v>607.5</v>
      </c>
      <c r="K471" s="17" t="n">
        <f aca="false">I471+J471</f>
        <v>6682.5</v>
      </c>
      <c r="L471" s="19" t="s">
        <v>433</v>
      </c>
      <c r="M471" s="23" t="n">
        <f aca="false">DATE(YEAR(D471),MONTH(D471),1)</f>
        <v>46235</v>
      </c>
    </row>
    <row r="472" customFormat="false" ht="15" hidden="false" customHeight="false" outlineLevel="0" collapsed="false">
      <c r="A472" s="19" t="s">
        <v>904</v>
      </c>
      <c r="B472" s="19" t="s">
        <v>142</v>
      </c>
      <c r="C472" s="19" t="s">
        <v>143</v>
      </c>
      <c r="D472" s="22" t="n">
        <v>46244</v>
      </c>
      <c r="E472" s="19" t="s">
        <v>432</v>
      </c>
      <c r="F472" s="17" t="n">
        <f aca="false">SUMIFS('Claim lines'!$E$2:$E$1102,'Claim lines'!$A$2:$A$1102,A472)</f>
        <v>3002.4</v>
      </c>
      <c r="G472" s="17" t="n">
        <v>150.12</v>
      </c>
      <c r="H472" s="17" t="n">
        <v>0</v>
      </c>
      <c r="I472" s="17" t="n">
        <f aca="false">F472-G472+H472</f>
        <v>2852.28</v>
      </c>
      <c r="J472" s="17" t="n">
        <f aca="false">ROUND(ROUND(I472*100,0)/10,0)/100</f>
        <v>285.23</v>
      </c>
      <c r="K472" s="17" t="n">
        <f aca="false">I472+J472</f>
        <v>3137.51</v>
      </c>
      <c r="L472" s="19" t="s">
        <v>433</v>
      </c>
      <c r="M472" s="23" t="n">
        <f aca="false">DATE(YEAR(D472),MONTH(D472),1)</f>
        <v>46235</v>
      </c>
    </row>
    <row r="473" customFormat="false" ht="15" hidden="false" customHeight="false" outlineLevel="0" collapsed="false">
      <c r="A473" s="19" t="s">
        <v>905</v>
      </c>
      <c r="B473" s="19" t="s">
        <v>149</v>
      </c>
      <c r="C473" s="19" t="s">
        <v>150</v>
      </c>
      <c r="D473" s="22" t="n">
        <v>46244</v>
      </c>
      <c r="E473" s="19" t="s">
        <v>432</v>
      </c>
      <c r="F473" s="17" t="n">
        <f aca="false">SUMIFS('Claim lines'!$E$2:$E$1102,'Claim lines'!$A$2:$A$1102,A473)</f>
        <v>618.1</v>
      </c>
      <c r="G473" s="17" t="n">
        <v>0</v>
      </c>
      <c r="H473" s="17" t="n">
        <v>0</v>
      </c>
      <c r="I473" s="17" t="n">
        <f aca="false">F473-G473+H473</f>
        <v>618.1</v>
      </c>
      <c r="J473" s="17" t="n">
        <f aca="false">ROUND(ROUND(I473*100,0)/10,0)/100</f>
        <v>61.81</v>
      </c>
      <c r="K473" s="17" t="n">
        <f aca="false">I473+J473</f>
        <v>679.91</v>
      </c>
      <c r="L473" s="19" t="s">
        <v>433</v>
      </c>
      <c r="M473" s="23" t="n">
        <f aca="false">DATE(YEAR(D473),MONTH(D473),1)</f>
        <v>46235</v>
      </c>
    </row>
    <row r="474" customFormat="false" ht="15" hidden="false" customHeight="false" outlineLevel="0" collapsed="false">
      <c r="A474" s="19" t="s">
        <v>906</v>
      </c>
      <c r="B474" s="19" t="s">
        <v>154</v>
      </c>
      <c r="C474" s="19" t="s">
        <v>155</v>
      </c>
      <c r="D474" s="22" t="n">
        <v>46244</v>
      </c>
      <c r="E474" s="19" t="s">
        <v>432</v>
      </c>
      <c r="F474" s="17" t="n">
        <f aca="false">SUMIFS('Claim lines'!$E$2:$E$1102,'Claim lines'!$A$2:$A$1102,A474)</f>
        <v>14306.35</v>
      </c>
      <c r="G474" s="17" t="n">
        <v>0</v>
      </c>
      <c r="H474" s="17" t="n">
        <v>0</v>
      </c>
      <c r="I474" s="17" t="n">
        <f aca="false">F474-G474+H474</f>
        <v>14306.35</v>
      </c>
      <c r="J474" s="17" t="n">
        <f aca="false">ROUND(ROUND(I474*100,0)/10,0)/100</f>
        <v>1430.64</v>
      </c>
      <c r="K474" s="17" t="n">
        <f aca="false">I474+J474</f>
        <v>15736.99</v>
      </c>
      <c r="L474" s="19" t="s">
        <v>433</v>
      </c>
      <c r="M474" s="23" t="n">
        <f aca="false">DATE(YEAR(D474),MONTH(D474),1)</f>
        <v>46235</v>
      </c>
    </row>
    <row r="475" customFormat="false" ht="15" hidden="false" customHeight="false" outlineLevel="0" collapsed="false">
      <c r="A475" s="19" t="s">
        <v>907</v>
      </c>
      <c r="B475" s="19" t="s">
        <v>167</v>
      </c>
      <c r="C475" s="19" t="s">
        <v>168</v>
      </c>
      <c r="D475" s="22" t="n">
        <v>46244</v>
      </c>
      <c r="E475" s="19" t="s">
        <v>432</v>
      </c>
      <c r="F475" s="17" t="n">
        <f aca="false">SUMIFS('Claim lines'!$E$2:$E$1102,'Claim lines'!$A$2:$A$1102,A475)</f>
        <v>32908.15</v>
      </c>
      <c r="G475" s="17" t="n">
        <v>0</v>
      </c>
      <c r="H475" s="17" t="n">
        <v>0</v>
      </c>
      <c r="I475" s="17" t="n">
        <f aca="false">F475-G475+H475</f>
        <v>32908.15</v>
      </c>
      <c r="J475" s="17" t="n">
        <f aca="false">ROUND(ROUND(I475*100,0)/10,0)/100</f>
        <v>3290.82</v>
      </c>
      <c r="K475" s="17" t="n">
        <f aca="false">I475+J475</f>
        <v>36198.97</v>
      </c>
      <c r="L475" s="19" t="s">
        <v>433</v>
      </c>
      <c r="M475" s="23" t="n">
        <f aca="false">DATE(YEAR(D475),MONTH(D475),1)</f>
        <v>46235</v>
      </c>
    </row>
    <row r="476" customFormat="false" ht="15" hidden="false" customHeight="false" outlineLevel="0" collapsed="false">
      <c r="A476" s="19" t="s">
        <v>908</v>
      </c>
      <c r="B476" s="19" t="s">
        <v>169</v>
      </c>
      <c r="C476" s="19" t="s">
        <v>170</v>
      </c>
      <c r="D476" s="22" t="n">
        <v>46244</v>
      </c>
      <c r="E476" s="19" t="s">
        <v>432</v>
      </c>
      <c r="F476" s="17" t="n">
        <f aca="false">SUMIFS('Claim lines'!$E$2:$E$1102,'Claim lines'!$A$2:$A$1102,A476)</f>
        <v>110191.4</v>
      </c>
      <c r="G476" s="17" t="n">
        <v>0</v>
      </c>
      <c r="H476" s="17" t="n">
        <v>0</v>
      </c>
      <c r="I476" s="17" t="n">
        <f aca="false">F476-G476+H476</f>
        <v>110191.4</v>
      </c>
      <c r="J476" s="17" t="n">
        <f aca="false">ROUND(ROUND(I476*100,0)/10,0)/100</f>
        <v>11019.14</v>
      </c>
      <c r="K476" s="17" t="n">
        <f aca="false">I476+J476</f>
        <v>121210.54</v>
      </c>
      <c r="L476" s="19" t="s">
        <v>433</v>
      </c>
      <c r="M476" s="23" t="n">
        <f aca="false">DATE(YEAR(D476),MONTH(D476),1)</f>
        <v>46235</v>
      </c>
    </row>
    <row r="477" customFormat="false" ht="15" hidden="false" customHeight="false" outlineLevel="0" collapsed="false">
      <c r="A477" s="19" t="s">
        <v>909</v>
      </c>
      <c r="B477" s="19" t="s">
        <v>171</v>
      </c>
      <c r="C477" s="19" t="s">
        <v>172</v>
      </c>
      <c r="D477" s="22" t="n">
        <v>46244</v>
      </c>
      <c r="E477" s="19" t="s">
        <v>432</v>
      </c>
      <c r="F477" s="17" t="n">
        <f aca="false">SUMIFS('Claim lines'!$E$2:$E$1102,'Claim lines'!$A$2:$A$1102,A477)</f>
        <v>11867.8</v>
      </c>
      <c r="G477" s="17" t="n">
        <v>0</v>
      </c>
      <c r="H477" s="17" t="n">
        <v>0</v>
      </c>
      <c r="I477" s="17" t="n">
        <f aca="false">F477-G477+H477</f>
        <v>11867.8</v>
      </c>
      <c r="J477" s="17" t="n">
        <f aca="false">ROUND(ROUND(I477*100,0)/10,0)/100</f>
        <v>1186.78</v>
      </c>
      <c r="K477" s="17" t="n">
        <f aca="false">I477+J477</f>
        <v>13054.58</v>
      </c>
      <c r="L477" s="19" t="s">
        <v>433</v>
      </c>
      <c r="M477" s="23" t="n">
        <f aca="false">DATE(YEAR(D477),MONTH(D477),1)</f>
        <v>46235</v>
      </c>
    </row>
    <row r="478" customFormat="false" ht="15" hidden="false" customHeight="false" outlineLevel="0" collapsed="false">
      <c r="A478" s="19" t="s">
        <v>910</v>
      </c>
      <c r="B478" s="19" t="s">
        <v>176</v>
      </c>
      <c r="C478" s="19" t="s">
        <v>177</v>
      </c>
      <c r="D478" s="22" t="n">
        <v>46244</v>
      </c>
      <c r="E478" s="19" t="s">
        <v>432</v>
      </c>
      <c r="F478" s="17" t="n">
        <f aca="false">SUMIFS('Claim lines'!$E$2:$E$1102,'Claim lines'!$A$2:$A$1102,A478)</f>
        <v>40399.95</v>
      </c>
      <c r="G478" s="17" t="n">
        <v>0</v>
      </c>
      <c r="H478" s="17" t="n">
        <v>0</v>
      </c>
      <c r="I478" s="17" t="n">
        <f aca="false">F478-G478+H478</f>
        <v>40399.95</v>
      </c>
      <c r="J478" s="17" t="n">
        <f aca="false">ROUND(ROUND(I478*100,0)/10,0)/100</f>
        <v>4040</v>
      </c>
      <c r="K478" s="17" t="n">
        <f aca="false">I478+J478</f>
        <v>44439.95</v>
      </c>
      <c r="L478" s="19" t="s">
        <v>433</v>
      </c>
      <c r="M478" s="23" t="n">
        <f aca="false">DATE(YEAR(D478),MONTH(D478),1)</f>
        <v>46235</v>
      </c>
    </row>
    <row r="479" customFormat="false" ht="15" hidden="false" customHeight="false" outlineLevel="0" collapsed="false">
      <c r="A479" s="19" t="s">
        <v>911</v>
      </c>
      <c r="B479" s="19" t="s">
        <v>180</v>
      </c>
      <c r="C479" s="19" t="s">
        <v>181</v>
      </c>
      <c r="D479" s="22" t="n">
        <v>46244</v>
      </c>
      <c r="E479" s="19" t="s">
        <v>432</v>
      </c>
      <c r="F479" s="17" t="n">
        <f aca="false">SUMIFS('Claim lines'!$E$2:$E$1102,'Claim lines'!$A$2:$A$1102,A479)</f>
        <v>9863.1</v>
      </c>
      <c r="G479" s="17" t="n">
        <v>0</v>
      </c>
      <c r="H479" s="17" t="n">
        <v>0</v>
      </c>
      <c r="I479" s="17" t="n">
        <f aca="false">F479-G479+H479</f>
        <v>9863.1</v>
      </c>
      <c r="J479" s="17" t="n">
        <f aca="false">ROUND(ROUND(I479*100,0)/10,0)/100</f>
        <v>986.31</v>
      </c>
      <c r="K479" s="17" t="n">
        <f aca="false">I479+J479</f>
        <v>10849.41</v>
      </c>
      <c r="L479" s="19" t="s">
        <v>433</v>
      </c>
      <c r="M479" s="23" t="n">
        <f aca="false">DATE(YEAR(D479),MONTH(D479),1)</f>
        <v>46235</v>
      </c>
    </row>
    <row r="480" customFormat="false" ht="15" hidden="false" customHeight="false" outlineLevel="0" collapsed="false">
      <c r="A480" s="19" t="s">
        <v>912</v>
      </c>
      <c r="B480" s="19" t="s">
        <v>185</v>
      </c>
      <c r="C480" s="19" t="s">
        <v>186</v>
      </c>
      <c r="D480" s="22" t="n">
        <v>46244</v>
      </c>
      <c r="E480" s="19" t="s">
        <v>432</v>
      </c>
      <c r="F480" s="17" t="n">
        <f aca="false">SUMIFS('Claim lines'!$E$2:$E$1102,'Claim lines'!$A$2:$A$1102,A480)</f>
        <v>70320.05</v>
      </c>
      <c r="G480" s="17" t="n">
        <v>3516</v>
      </c>
      <c r="H480" s="17" t="n">
        <v>0</v>
      </c>
      <c r="I480" s="17" t="n">
        <f aca="false">F480-G480+H480</f>
        <v>66804.05</v>
      </c>
      <c r="J480" s="17" t="n">
        <f aca="false">ROUND(ROUND(I480*100,0)/10,0)/100</f>
        <v>6680.41</v>
      </c>
      <c r="K480" s="17" t="n">
        <f aca="false">I480+J480</f>
        <v>73484.46</v>
      </c>
      <c r="L480" s="19" t="s">
        <v>433</v>
      </c>
      <c r="M480" s="23" t="n">
        <f aca="false">DATE(YEAR(D480),MONTH(D480),1)</f>
        <v>46235</v>
      </c>
    </row>
    <row r="481" customFormat="false" ht="15" hidden="false" customHeight="false" outlineLevel="0" collapsed="false">
      <c r="A481" s="19" t="s">
        <v>913</v>
      </c>
      <c r="B481" s="19" t="s">
        <v>189</v>
      </c>
      <c r="C481" s="19" t="s">
        <v>190</v>
      </c>
      <c r="D481" s="22" t="n">
        <v>46244</v>
      </c>
      <c r="E481" s="19" t="s">
        <v>432</v>
      </c>
      <c r="F481" s="17" t="n">
        <f aca="false">SUMIFS('Claim lines'!$E$2:$E$1102,'Claim lines'!$A$2:$A$1102,A481)</f>
        <v>12285.9</v>
      </c>
      <c r="G481" s="17" t="n">
        <v>0</v>
      </c>
      <c r="H481" s="17" t="n">
        <v>0</v>
      </c>
      <c r="I481" s="17" t="n">
        <f aca="false">F481-G481+H481</f>
        <v>12285.9</v>
      </c>
      <c r="J481" s="17" t="n">
        <f aca="false">ROUND(ROUND(I481*100,0)/10,0)/100</f>
        <v>1228.59</v>
      </c>
      <c r="K481" s="17" t="n">
        <f aca="false">I481+J481</f>
        <v>13514.49</v>
      </c>
      <c r="L481" s="19" t="s">
        <v>433</v>
      </c>
      <c r="M481" s="23" t="n">
        <f aca="false">DATE(YEAR(D481),MONTH(D481),1)</f>
        <v>46235</v>
      </c>
    </row>
    <row r="482" customFormat="false" ht="15" hidden="false" customHeight="false" outlineLevel="0" collapsed="false">
      <c r="A482" s="19" t="s">
        <v>914</v>
      </c>
      <c r="B482" s="19" t="s">
        <v>192</v>
      </c>
      <c r="C482" s="19" t="s">
        <v>193</v>
      </c>
      <c r="D482" s="22" t="n">
        <v>46244</v>
      </c>
      <c r="E482" s="19" t="s">
        <v>432</v>
      </c>
      <c r="F482" s="17" t="n">
        <f aca="false">SUMIFS('Claim lines'!$E$2:$E$1102,'Claim lines'!$A$2:$A$1102,A482)</f>
        <v>28553.1</v>
      </c>
      <c r="G482" s="17" t="n">
        <v>1427.66</v>
      </c>
      <c r="H482" s="17" t="n">
        <v>0</v>
      </c>
      <c r="I482" s="17" t="n">
        <f aca="false">F482-G482+H482</f>
        <v>27125.44</v>
      </c>
      <c r="J482" s="17" t="n">
        <f aca="false">ROUND(ROUND(I482*100,0)/10,0)/100</f>
        <v>2712.54</v>
      </c>
      <c r="K482" s="17" t="n">
        <f aca="false">I482+J482</f>
        <v>29837.98</v>
      </c>
      <c r="L482" s="19" t="s">
        <v>433</v>
      </c>
      <c r="M482" s="23" t="n">
        <f aca="false">DATE(YEAR(D482),MONTH(D482),1)</f>
        <v>46235</v>
      </c>
    </row>
    <row r="483" customFormat="false" ht="15" hidden="false" customHeight="false" outlineLevel="0" collapsed="false">
      <c r="A483" s="19" t="s">
        <v>915</v>
      </c>
      <c r="B483" s="19" t="s">
        <v>113</v>
      </c>
      <c r="C483" s="19" t="s">
        <v>114</v>
      </c>
      <c r="D483" s="22" t="n">
        <v>46259</v>
      </c>
      <c r="E483" s="19" t="s">
        <v>483</v>
      </c>
      <c r="F483" s="17" t="n">
        <f aca="false">SUMIFS('Claim lines'!$E$2:$E$1102,'Claim lines'!$A$2:$A$1102,A483)</f>
        <v>25040</v>
      </c>
      <c r="G483" s="17" t="n">
        <v>0</v>
      </c>
      <c r="H483" s="17" t="n">
        <v>0</v>
      </c>
      <c r="I483" s="17" t="n">
        <f aca="false">F483-G483+H483</f>
        <v>25040</v>
      </c>
      <c r="J483" s="17" t="n">
        <f aca="false">ROUND(ROUND(I483*100,0)/10,0)/100</f>
        <v>2504</v>
      </c>
      <c r="K483" s="17" t="n">
        <f aca="false">I483+J483</f>
        <v>27544</v>
      </c>
      <c r="L483" s="19" t="s">
        <v>433</v>
      </c>
      <c r="M483" s="23" t="n">
        <f aca="false">DATE(YEAR(D483),MONTH(D483),1)</f>
        <v>46235</v>
      </c>
    </row>
    <row r="484" customFormat="false" ht="15" hidden="false" customHeight="false" outlineLevel="0" collapsed="false">
      <c r="A484" s="19" t="s">
        <v>916</v>
      </c>
      <c r="B484" s="19" t="s">
        <v>117</v>
      </c>
      <c r="C484" s="19" t="s">
        <v>118</v>
      </c>
      <c r="D484" s="22" t="n">
        <v>46259</v>
      </c>
      <c r="E484" s="19" t="s">
        <v>483</v>
      </c>
      <c r="F484" s="17" t="n">
        <f aca="false">SUMIFS('Claim lines'!$E$2:$E$1102,'Claim lines'!$A$2:$A$1102,A484)</f>
        <v>7365</v>
      </c>
      <c r="G484" s="17" t="n">
        <v>0</v>
      </c>
      <c r="H484" s="17" t="n">
        <v>0</v>
      </c>
      <c r="I484" s="17" t="n">
        <f aca="false">F484-G484+H484</f>
        <v>7365</v>
      </c>
      <c r="J484" s="17" t="n">
        <f aca="false">ROUND(ROUND(I484*100,0)/10,0)/100</f>
        <v>736.5</v>
      </c>
      <c r="K484" s="17" t="n">
        <f aca="false">I484+J484</f>
        <v>8101.5</v>
      </c>
      <c r="L484" s="19" t="s">
        <v>433</v>
      </c>
      <c r="M484" s="23" t="n">
        <f aca="false">DATE(YEAR(D484),MONTH(D484),1)</f>
        <v>46235</v>
      </c>
    </row>
    <row r="485" customFormat="false" ht="15" hidden="false" customHeight="false" outlineLevel="0" collapsed="false">
      <c r="A485" s="19" t="s">
        <v>917</v>
      </c>
      <c r="B485" s="19" t="s">
        <v>124</v>
      </c>
      <c r="C485" s="19" t="s">
        <v>125</v>
      </c>
      <c r="D485" s="22" t="n">
        <v>46259</v>
      </c>
      <c r="E485" s="19" t="s">
        <v>432</v>
      </c>
      <c r="F485" s="17" t="n">
        <f aca="false">SUMIFS('Claim lines'!$E$2:$E$1102,'Claim lines'!$A$2:$A$1102,A485)</f>
        <v>13919.7</v>
      </c>
      <c r="G485" s="17" t="n">
        <v>695.99</v>
      </c>
      <c r="H485" s="17" t="n">
        <v>0</v>
      </c>
      <c r="I485" s="17" t="n">
        <f aca="false">F485-G485+H485</f>
        <v>13223.71</v>
      </c>
      <c r="J485" s="17" t="n">
        <f aca="false">ROUND(ROUND(I485*100,0)/10,0)/100</f>
        <v>1322.37</v>
      </c>
      <c r="K485" s="17" t="n">
        <f aca="false">I485+J485</f>
        <v>14546.08</v>
      </c>
      <c r="L485" s="19" t="s">
        <v>433</v>
      </c>
      <c r="M485" s="23" t="n">
        <f aca="false">DATE(YEAR(D485),MONTH(D485),1)</f>
        <v>46235</v>
      </c>
    </row>
    <row r="486" customFormat="false" ht="15" hidden="false" customHeight="false" outlineLevel="0" collapsed="false">
      <c r="A486" s="19" t="s">
        <v>918</v>
      </c>
      <c r="B486" s="19" t="s">
        <v>142</v>
      </c>
      <c r="C486" s="19" t="s">
        <v>143</v>
      </c>
      <c r="D486" s="22" t="n">
        <v>46259</v>
      </c>
      <c r="E486" s="19" t="s">
        <v>432</v>
      </c>
      <c r="F486" s="17" t="n">
        <f aca="false">SUMIFS('Claim lines'!$E$2:$E$1102,'Claim lines'!$A$2:$A$1102,A486)</f>
        <v>1501.2</v>
      </c>
      <c r="G486" s="17" t="n">
        <v>75.06</v>
      </c>
      <c r="H486" s="17" t="n">
        <v>0</v>
      </c>
      <c r="I486" s="17" t="n">
        <f aca="false">F486-G486+H486</f>
        <v>1426.14</v>
      </c>
      <c r="J486" s="17" t="n">
        <f aca="false">ROUND(ROUND(I486*100,0)/10,0)/100</f>
        <v>142.61</v>
      </c>
      <c r="K486" s="17" t="n">
        <f aca="false">I486+J486</f>
        <v>1568.75</v>
      </c>
      <c r="L486" s="19" t="s">
        <v>433</v>
      </c>
      <c r="M486" s="23" t="n">
        <f aca="false">DATE(YEAR(D486),MONTH(D486),1)</f>
        <v>46235</v>
      </c>
    </row>
    <row r="487" customFormat="false" ht="15" hidden="false" customHeight="false" outlineLevel="0" collapsed="false">
      <c r="A487" s="19" t="s">
        <v>919</v>
      </c>
      <c r="B487" s="19" t="s">
        <v>147</v>
      </c>
      <c r="C487" s="19" t="s">
        <v>148</v>
      </c>
      <c r="D487" s="22" t="n">
        <v>46259</v>
      </c>
      <c r="E487" s="19" t="s">
        <v>432</v>
      </c>
      <c r="F487" s="17" t="n">
        <f aca="false">SUMIFS('Claim lines'!$E$2:$E$1102,'Claim lines'!$A$2:$A$1102,A487)</f>
        <v>1950</v>
      </c>
      <c r="G487" s="17" t="n">
        <v>0</v>
      </c>
      <c r="H487" s="17" t="n">
        <v>0</v>
      </c>
      <c r="I487" s="17" t="n">
        <f aca="false">F487-G487+H487</f>
        <v>1950</v>
      </c>
      <c r="J487" s="17" t="n">
        <f aca="false">ROUND(ROUND(I487*100,0)/10,0)/100</f>
        <v>195</v>
      </c>
      <c r="K487" s="17" t="n">
        <f aca="false">I487+J487</f>
        <v>2145</v>
      </c>
      <c r="L487" s="19" t="s">
        <v>433</v>
      </c>
      <c r="M487" s="23" t="n">
        <f aca="false">DATE(YEAR(D487),MONTH(D487),1)</f>
        <v>46235</v>
      </c>
    </row>
    <row r="488" customFormat="false" ht="15" hidden="false" customHeight="false" outlineLevel="0" collapsed="false">
      <c r="A488" s="19" t="s">
        <v>920</v>
      </c>
      <c r="B488" s="19" t="s">
        <v>149</v>
      </c>
      <c r="C488" s="19" t="s">
        <v>150</v>
      </c>
      <c r="D488" s="22" t="n">
        <v>46259</v>
      </c>
      <c r="E488" s="19" t="s">
        <v>483</v>
      </c>
      <c r="F488" s="17" t="n">
        <f aca="false">SUMIFS('Claim lines'!$E$2:$E$1102,'Claim lines'!$A$2:$A$1102,A488)</f>
        <v>8830</v>
      </c>
      <c r="G488" s="17" t="n">
        <v>0</v>
      </c>
      <c r="H488" s="17" t="n">
        <v>0</v>
      </c>
      <c r="I488" s="17" t="n">
        <f aca="false">F488-G488+H488</f>
        <v>8830</v>
      </c>
      <c r="J488" s="17" t="n">
        <f aca="false">ROUND(ROUND(I488*100,0)/10,0)/100</f>
        <v>883</v>
      </c>
      <c r="K488" s="17" t="n">
        <f aca="false">I488+J488</f>
        <v>9713</v>
      </c>
      <c r="L488" s="19" t="s">
        <v>433</v>
      </c>
      <c r="M488" s="23" t="n">
        <f aca="false">DATE(YEAR(D488),MONTH(D488),1)</f>
        <v>46235</v>
      </c>
    </row>
    <row r="489" customFormat="false" ht="15" hidden="false" customHeight="false" outlineLevel="0" collapsed="false">
      <c r="A489" s="19" t="s">
        <v>921</v>
      </c>
      <c r="B489" s="19" t="s">
        <v>152</v>
      </c>
      <c r="C489" s="19" t="s">
        <v>153</v>
      </c>
      <c r="D489" s="22" t="n">
        <v>46259</v>
      </c>
      <c r="E489" s="19" t="s">
        <v>432</v>
      </c>
      <c r="F489" s="17" t="n">
        <f aca="false">SUMIFS('Claim lines'!$E$2:$E$1102,'Claim lines'!$A$2:$A$1102,A489)</f>
        <v>1078</v>
      </c>
      <c r="G489" s="17" t="n">
        <v>0</v>
      </c>
      <c r="H489" s="17" t="n">
        <v>0</v>
      </c>
      <c r="I489" s="17" t="n">
        <f aca="false">F489-G489+H489</f>
        <v>1078</v>
      </c>
      <c r="J489" s="17" t="n">
        <f aca="false">ROUND(ROUND(I489*100,0)/10,0)/100</f>
        <v>107.8</v>
      </c>
      <c r="K489" s="17" t="n">
        <f aca="false">I489+J489</f>
        <v>1185.8</v>
      </c>
      <c r="L489" s="19" t="s">
        <v>433</v>
      </c>
      <c r="M489" s="23" t="n">
        <f aca="false">DATE(YEAR(D489),MONTH(D489),1)</f>
        <v>46235</v>
      </c>
    </row>
    <row r="490" customFormat="false" ht="15" hidden="false" customHeight="false" outlineLevel="0" collapsed="false">
      <c r="A490" s="19" t="s">
        <v>922</v>
      </c>
      <c r="B490" s="19" t="s">
        <v>154</v>
      </c>
      <c r="C490" s="19" t="s">
        <v>155</v>
      </c>
      <c r="D490" s="22" t="n">
        <v>46259</v>
      </c>
      <c r="E490" s="19" t="s">
        <v>432</v>
      </c>
      <c r="F490" s="17" t="n">
        <f aca="false">SUMIFS('Claim lines'!$E$2:$E$1102,'Claim lines'!$A$2:$A$1102,A490)</f>
        <v>5992.3</v>
      </c>
      <c r="G490" s="17" t="n">
        <v>0</v>
      </c>
      <c r="H490" s="17" t="n">
        <v>0</v>
      </c>
      <c r="I490" s="17" t="n">
        <f aca="false">F490-G490+H490</f>
        <v>5992.3</v>
      </c>
      <c r="J490" s="17" t="n">
        <f aca="false">ROUND(ROUND(I490*100,0)/10,0)/100</f>
        <v>599.23</v>
      </c>
      <c r="K490" s="17" t="n">
        <f aca="false">I490+J490</f>
        <v>6591.53</v>
      </c>
      <c r="L490" s="19" t="s">
        <v>433</v>
      </c>
      <c r="M490" s="23" t="n">
        <f aca="false">DATE(YEAR(D490),MONTH(D490),1)</f>
        <v>46235</v>
      </c>
    </row>
    <row r="491" customFormat="false" ht="15" hidden="false" customHeight="false" outlineLevel="0" collapsed="false">
      <c r="A491" s="19" t="s">
        <v>923</v>
      </c>
      <c r="B491" s="19" t="s">
        <v>159</v>
      </c>
      <c r="C491" s="19" t="s">
        <v>160</v>
      </c>
      <c r="D491" s="22" t="n">
        <v>46259</v>
      </c>
      <c r="E491" s="19" t="s">
        <v>432</v>
      </c>
      <c r="F491" s="17" t="n">
        <f aca="false">SUMIFS('Claim lines'!$E$2:$E$1102,'Claim lines'!$A$2:$A$1102,A491)</f>
        <v>1322.55</v>
      </c>
      <c r="G491" s="17" t="n">
        <v>66.13</v>
      </c>
      <c r="H491" s="17" t="n">
        <v>0</v>
      </c>
      <c r="I491" s="17" t="n">
        <f aca="false">F491-G491+H491</f>
        <v>1256.42</v>
      </c>
      <c r="J491" s="17" t="n">
        <f aca="false">ROUND(ROUND(I491*100,0)/10,0)/100</f>
        <v>125.64</v>
      </c>
      <c r="K491" s="17" t="n">
        <f aca="false">I491+J491</f>
        <v>1382.06</v>
      </c>
      <c r="L491" s="19" t="s">
        <v>433</v>
      </c>
      <c r="M491" s="23" t="n">
        <f aca="false">DATE(YEAR(D491),MONTH(D491),1)</f>
        <v>46235</v>
      </c>
    </row>
    <row r="492" customFormat="false" ht="15" hidden="false" customHeight="false" outlineLevel="0" collapsed="false">
      <c r="A492" s="19" t="s">
        <v>924</v>
      </c>
      <c r="B492" s="19" t="s">
        <v>163</v>
      </c>
      <c r="C492" s="19" t="s">
        <v>164</v>
      </c>
      <c r="D492" s="22" t="n">
        <v>46259</v>
      </c>
      <c r="E492" s="19" t="s">
        <v>483</v>
      </c>
      <c r="F492" s="17" t="n">
        <f aca="false">SUMIFS('Claim lines'!$E$2:$E$1102,'Claim lines'!$A$2:$A$1102,A492)</f>
        <v>12685</v>
      </c>
      <c r="G492" s="17" t="n">
        <v>0</v>
      </c>
      <c r="H492" s="17" t="n">
        <v>0</v>
      </c>
      <c r="I492" s="17" t="n">
        <f aca="false">F492-G492+H492</f>
        <v>12685</v>
      </c>
      <c r="J492" s="17" t="n">
        <f aca="false">ROUND(ROUND(I492*100,0)/10,0)/100</f>
        <v>1268.5</v>
      </c>
      <c r="K492" s="17" t="n">
        <f aca="false">I492+J492</f>
        <v>13953.5</v>
      </c>
      <c r="L492" s="19" t="s">
        <v>433</v>
      </c>
      <c r="M492" s="23" t="n">
        <f aca="false">DATE(YEAR(D492),MONTH(D492),1)</f>
        <v>46235</v>
      </c>
    </row>
    <row r="493" customFormat="false" ht="15" hidden="false" customHeight="false" outlineLevel="0" collapsed="false">
      <c r="A493" s="19" t="s">
        <v>925</v>
      </c>
      <c r="B493" s="19" t="s">
        <v>167</v>
      </c>
      <c r="C493" s="19" t="s">
        <v>168</v>
      </c>
      <c r="D493" s="22" t="n">
        <v>46259</v>
      </c>
      <c r="E493" s="19" t="s">
        <v>432</v>
      </c>
      <c r="F493" s="17" t="n">
        <f aca="false">SUMIFS('Claim lines'!$E$2:$E$1102,'Claim lines'!$A$2:$A$1102,A493)</f>
        <v>25314.3</v>
      </c>
      <c r="G493" s="17" t="n">
        <v>0</v>
      </c>
      <c r="H493" s="17" t="n">
        <v>0</v>
      </c>
      <c r="I493" s="17" t="n">
        <f aca="false">F493-G493+H493</f>
        <v>25314.3</v>
      </c>
      <c r="J493" s="17" t="n">
        <f aca="false">ROUND(ROUND(I493*100,0)/10,0)/100</f>
        <v>2531.43</v>
      </c>
      <c r="K493" s="17" t="n">
        <f aca="false">I493+J493</f>
        <v>27845.73</v>
      </c>
      <c r="L493" s="19" t="s">
        <v>433</v>
      </c>
      <c r="M493" s="23" t="n">
        <f aca="false">DATE(YEAR(D493),MONTH(D493),1)</f>
        <v>46235</v>
      </c>
    </row>
    <row r="494" customFormat="false" ht="15" hidden="false" customHeight="false" outlineLevel="0" collapsed="false">
      <c r="A494" s="19" t="s">
        <v>926</v>
      </c>
      <c r="B494" s="19" t="s">
        <v>169</v>
      </c>
      <c r="C494" s="19" t="s">
        <v>170</v>
      </c>
      <c r="D494" s="22" t="n">
        <v>46259</v>
      </c>
      <c r="E494" s="19" t="s">
        <v>432</v>
      </c>
      <c r="F494" s="17" t="n">
        <f aca="false">SUMIFS('Claim lines'!$E$2:$E$1102,'Claim lines'!$A$2:$A$1102,A494)</f>
        <v>70884.05</v>
      </c>
      <c r="G494" s="17" t="n">
        <v>0</v>
      </c>
      <c r="H494" s="17" t="n">
        <v>0</v>
      </c>
      <c r="I494" s="17" t="n">
        <f aca="false">F494-G494+H494</f>
        <v>70884.05</v>
      </c>
      <c r="J494" s="17" t="n">
        <f aca="false">ROUND(ROUND(I494*100,0)/10,0)/100</f>
        <v>7088.41</v>
      </c>
      <c r="K494" s="17" t="n">
        <f aca="false">I494+J494</f>
        <v>77972.46</v>
      </c>
      <c r="L494" s="19" t="s">
        <v>433</v>
      </c>
      <c r="M494" s="23" t="n">
        <f aca="false">DATE(YEAR(D494),MONTH(D494),1)</f>
        <v>46235</v>
      </c>
    </row>
    <row r="495" customFormat="false" ht="15" hidden="false" customHeight="false" outlineLevel="0" collapsed="false">
      <c r="A495" s="19" t="s">
        <v>927</v>
      </c>
      <c r="B495" s="19" t="s">
        <v>171</v>
      </c>
      <c r="C495" s="19" t="s">
        <v>172</v>
      </c>
      <c r="D495" s="22" t="n">
        <v>46259</v>
      </c>
      <c r="E495" s="19" t="s">
        <v>432</v>
      </c>
      <c r="F495" s="17" t="n">
        <f aca="false">SUMIFS('Claim lines'!$E$2:$E$1102,'Claim lines'!$A$2:$A$1102,A495)</f>
        <v>25700.85</v>
      </c>
      <c r="G495" s="17" t="n">
        <v>0</v>
      </c>
      <c r="H495" s="17" t="n">
        <v>0</v>
      </c>
      <c r="I495" s="17" t="n">
        <f aca="false">F495-G495+H495</f>
        <v>25700.85</v>
      </c>
      <c r="J495" s="17" t="n">
        <f aca="false">ROUND(ROUND(I495*100,0)/10,0)/100</f>
        <v>2570.09</v>
      </c>
      <c r="K495" s="17" t="n">
        <f aca="false">I495+J495</f>
        <v>28270.94</v>
      </c>
      <c r="L495" s="19" t="s">
        <v>433</v>
      </c>
      <c r="M495" s="23" t="n">
        <f aca="false">DATE(YEAR(D495),MONTH(D495),1)</f>
        <v>46235</v>
      </c>
    </row>
    <row r="496" customFormat="false" ht="15" hidden="false" customHeight="false" outlineLevel="0" collapsed="false">
      <c r="A496" s="19" t="s">
        <v>928</v>
      </c>
      <c r="B496" s="19" t="s">
        <v>176</v>
      </c>
      <c r="C496" s="19" t="s">
        <v>177</v>
      </c>
      <c r="D496" s="22" t="n">
        <v>46259</v>
      </c>
      <c r="E496" s="19" t="s">
        <v>432</v>
      </c>
      <c r="F496" s="17" t="n">
        <f aca="false">SUMIFS('Claim lines'!$E$2:$E$1102,'Claim lines'!$A$2:$A$1102,A496)</f>
        <v>23369.9</v>
      </c>
      <c r="G496" s="17" t="n">
        <v>0</v>
      </c>
      <c r="H496" s="17" t="n">
        <v>0</v>
      </c>
      <c r="I496" s="17" t="n">
        <f aca="false">F496-G496+H496</f>
        <v>23369.9</v>
      </c>
      <c r="J496" s="17" t="n">
        <f aca="false">ROUND(ROUND(I496*100,0)/10,0)/100</f>
        <v>2336.99</v>
      </c>
      <c r="K496" s="17" t="n">
        <f aca="false">I496+J496</f>
        <v>25706.89</v>
      </c>
      <c r="L496" s="19" t="s">
        <v>433</v>
      </c>
      <c r="M496" s="23" t="n">
        <f aca="false">DATE(YEAR(D496),MONTH(D496),1)</f>
        <v>46235</v>
      </c>
    </row>
    <row r="497" customFormat="false" ht="15" hidden="false" customHeight="false" outlineLevel="0" collapsed="false">
      <c r="A497" s="19" t="s">
        <v>929</v>
      </c>
      <c r="B497" s="19" t="s">
        <v>178</v>
      </c>
      <c r="C497" s="19" t="s">
        <v>179</v>
      </c>
      <c r="D497" s="22" t="n">
        <v>46259</v>
      </c>
      <c r="E497" s="19" t="s">
        <v>432</v>
      </c>
      <c r="F497" s="17" t="n">
        <f aca="false">SUMIFS('Claim lines'!$E$2:$E$1102,'Claim lines'!$A$2:$A$1102,A497)</f>
        <v>1734.3</v>
      </c>
      <c r="G497" s="17" t="n">
        <v>0</v>
      </c>
      <c r="H497" s="17" t="n">
        <v>0</v>
      </c>
      <c r="I497" s="17" t="n">
        <f aca="false">F497-G497+H497</f>
        <v>1734.3</v>
      </c>
      <c r="J497" s="17" t="n">
        <f aca="false">ROUND(ROUND(I497*100,0)/10,0)/100</f>
        <v>173.43</v>
      </c>
      <c r="K497" s="17" t="n">
        <f aca="false">I497+J497</f>
        <v>1907.73</v>
      </c>
      <c r="L497" s="19" t="s">
        <v>433</v>
      </c>
      <c r="M497" s="23" t="n">
        <f aca="false">DATE(YEAR(D497),MONTH(D497),1)</f>
        <v>46235</v>
      </c>
    </row>
    <row r="498" customFormat="false" ht="15" hidden="false" customHeight="false" outlineLevel="0" collapsed="false">
      <c r="A498" s="19" t="s">
        <v>930</v>
      </c>
      <c r="B498" s="19" t="s">
        <v>180</v>
      </c>
      <c r="C498" s="19" t="s">
        <v>181</v>
      </c>
      <c r="D498" s="22" t="n">
        <v>46259</v>
      </c>
      <c r="E498" s="19" t="s">
        <v>432</v>
      </c>
      <c r="F498" s="17" t="n">
        <f aca="false">SUMIFS('Claim lines'!$E$2:$E$1102,'Claim lines'!$A$2:$A$1102,A498)</f>
        <v>3163.5</v>
      </c>
      <c r="G498" s="17" t="n">
        <v>0</v>
      </c>
      <c r="H498" s="17" t="n">
        <v>0</v>
      </c>
      <c r="I498" s="17" t="n">
        <f aca="false">F498-G498+H498</f>
        <v>3163.5</v>
      </c>
      <c r="J498" s="17" t="n">
        <f aca="false">ROUND(ROUND(I498*100,0)/10,0)/100</f>
        <v>316.35</v>
      </c>
      <c r="K498" s="17" t="n">
        <f aca="false">I498+J498</f>
        <v>3479.85</v>
      </c>
      <c r="L498" s="19" t="s">
        <v>433</v>
      </c>
      <c r="M498" s="23" t="n">
        <f aca="false">DATE(YEAR(D498),MONTH(D498),1)</f>
        <v>46235</v>
      </c>
    </row>
    <row r="499" customFormat="false" ht="15" hidden="false" customHeight="false" outlineLevel="0" collapsed="false">
      <c r="A499" s="19" t="s">
        <v>931</v>
      </c>
      <c r="B499" s="19" t="s">
        <v>185</v>
      </c>
      <c r="C499" s="19" t="s">
        <v>186</v>
      </c>
      <c r="D499" s="22" t="n">
        <v>46259</v>
      </c>
      <c r="E499" s="19" t="s">
        <v>432</v>
      </c>
      <c r="F499" s="17" t="n">
        <f aca="false">SUMIFS('Claim lines'!$E$2:$E$1102,'Claim lines'!$A$2:$A$1102,A499)</f>
        <v>50848.95</v>
      </c>
      <c r="G499" s="17" t="n">
        <v>2542.45</v>
      </c>
      <c r="H499" s="17" t="n">
        <v>0</v>
      </c>
      <c r="I499" s="17" t="n">
        <f aca="false">F499-G499+H499</f>
        <v>48306.5</v>
      </c>
      <c r="J499" s="17" t="n">
        <f aca="false">ROUND(ROUND(I499*100,0)/10,0)/100</f>
        <v>4830.65</v>
      </c>
      <c r="K499" s="17" t="n">
        <f aca="false">I499+J499</f>
        <v>53137.15</v>
      </c>
      <c r="L499" s="19" t="s">
        <v>433</v>
      </c>
      <c r="M499" s="23" t="n">
        <f aca="false">DATE(YEAR(D499),MONTH(D499),1)</f>
        <v>46235</v>
      </c>
    </row>
    <row r="500" customFormat="false" ht="15" hidden="false" customHeight="false" outlineLevel="0" collapsed="false">
      <c r="A500" s="19" t="s">
        <v>932</v>
      </c>
      <c r="B500" s="19" t="s">
        <v>187</v>
      </c>
      <c r="C500" s="19" t="s">
        <v>188</v>
      </c>
      <c r="D500" s="22" t="n">
        <v>46259</v>
      </c>
      <c r="E500" s="19" t="s">
        <v>432</v>
      </c>
      <c r="F500" s="17" t="n">
        <f aca="false">SUMIFS('Claim lines'!$E$2:$E$1102,'Claim lines'!$A$2:$A$1102,A500)</f>
        <v>7695.5</v>
      </c>
      <c r="G500" s="17" t="n">
        <v>0</v>
      </c>
      <c r="H500" s="17" t="n">
        <v>0</v>
      </c>
      <c r="I500" s="17" t="n">
        <f aca="false">F500-G500+H500</f>
        <v>7695.5</v>
      </c>
      <c r="J500" s="17" t="n">
        <f aca="false">ROUND(ROUND(I500*100,0)/10,0)/100</f>
        <v>769.55</v>
      </c>
      <c r="K500" s="17" t="n">
        <f aca="false">I500+J500</f>
        <v>8465.05</v>
      </c>
      <c r="L500" s="19" t="s">
        <v>433</v>
      </c>
      <c r="M500" s="23" t="n">
        <f aca="false">DATE(YEAR(D500),MONTH(D500),1)</f>
        <v>46235</v>
      </c>
    </row>
    <row r="501" customFormat="false" ht="15" hidden="false" customHeight="false" outlineLevel="0" collapsed="false">
      <c r="A501" s="19" t="s">
        <v>933</v>
      </c>
      <c r="B501" s="19" t="s">
        <v>189</v>
      </c>
      <c r="C501" s="19" t="s">
        <v>190</v>
      </c>
      <c r="D501" s="22" t="n">
        <v>46259</v>
      </c>
      <c r="E501" s="19" t="s">
        <v>432</v>
      </c>
      <c r="F501" s="17" t="n">
        <f aca="false">SUMIFS('Claim lines'!$E$2:$E$1102,'Claim lines'!$A$2:$A$1102,A501)</f>
        <v>7844.7</v>
      </c>
      <c r="G501" s="17" t="n">
        <v>0</v>
      </c>
      <c r="H501" s="17" t="n">
        <v>0</v>
      </c>
      <c r="I501" s="17" t="n">
        <f aca="false">F501-G501+H501</f>
        <v>7844.7</v>
      </c>
      <c r="J501" s="17" t="n">
        <f aca="false">ROUND(ROUND(I501*100,0)/10,0)/100</f>
        <v>784.47</v>
      </c>
      <c r="K501" s="17" t="n">
        <f aca="false">I501+J501</f>
        <v>8629.17</v>
      </c>
      <c r="L501" s="19" t="s">
        <v>433</v>
      </c>
      <c r="M501" s="23" t="n">
        <f aca="false">DATE(YEAR(D501),MONTH(D501),1)</f>
        <v>46235</v>
      </c>
    </row>
    <row r="502" customFormat="false" ht="15" hidden="false" customHeight="false" outlineLevel="0" collapsed="false">
      <c r="A502" s="19" t="s">
        <v>934</v>
      </c>
      <c r="B502" s="19" t="s">
        <v>192</v>
      </c>
      <c r="C502" s="19" t="s">
        <v>193</v>
      </c>
      <c r="D502" s="22" t="n">
        <v>46259</v>
      </c>
      <c r="E502" s="19" t="s">
        <v>432</v>
      </c>
      <c r="F502" s="17" t="n">
        <f aca="false">SUMIFS('Claim lines'!$E$2:$E$1102,'Claim lines'!$A$2:$A$1102,A502)</f>
        <v>17689.25</v>
      </c>
      <c r="G502" s="17" t="n">
        <v>884.46</v>
      </c>
      <c r="H502" s="17" t="n">
        <v>0</v>
      </c>
      <c r="I502" s="17" t="n">
        <f aca="false">F502-G502+H502</f>
        <v>16804.79</v>
      </c>
      <c r="J502" s="17" t="n">
        <f aca="false">ROUND(ROUND(I502*100,0)/10,0)/100</f>
        <v>1680.48</v>
      </c>
      <c r="K502" s="17" t="n">
        <f aca="false">I502+J502</f>
        <v>18485.27</v>
      </c>
      <c r="L502" s="19" t="s">
        <v>433</v>
      </c>
      <c r="M502" s="23" t="n">
        <f aca="false">DATE(YEAR(D502),MONTH(D502),1)</f>
        <v>46235</v>
      </c>
    </row>
    <row r="503" customFormat="false" ht="15" hidden="false" customHeight="false" outlineLevel="0" collapsed="false">
      <c r="A503" s="19" t="s">
        <v>935</v>
      </c>
      <c r="B503" s="19" t="s">
        <v>159</v>
      </c>
      <c r="C503" s="19" t="s">
        <v>160</v>
      </c>
      <c r="D503" s="22" t="n">
        <v>46275</v>
      </c>
      <c r="E503" s="19" t="s">
        <v>432</v>
      </c>
      <c r="F503" s="17" t="n">
        <f aca="false">SUMIFS('Claim lines'!$E$2:$E$1102,'Claim lines'!$A$2:$A$1102,A503)</f>
        <v>2645.1</v>
      </c>
      <c r="G503" s="17" t="n">
        <v>132.26</v>
      </c>
      <c r="H503" s="17" t="n">
        <v>0</v>
      </c>
      <c r="I503" s="17" t="n">
        <f aca="false">F503-G503+H503</f>
        <v>2512.84</v>
      </c>
      <c r="J503" s="17" t="n">
        <f aca="false">ROUND(ROUND(I503*100,0)/10,0)/100</f>
        <v>251.28</v>
      </c>
      <c r="K503" s="17" t="n">
        <f aca="false">I503+J503</f>
        <v>2764.12</v>
      </c>
      <c r="L503" s="19" t="s">
        <v>433</v>
      </c>
      <c r="M503" s="23" t="n">
        <f aca="false">DATE(YEAR(D503),MONTH(D503),1)</f>
        <v>46266</v>
      </c>
    </row>
    <row r="504" customFormat="false" ht="15" hidden="false" customHeight="false" outlineLevel="0" collapsed="false">
      <c r="A504" s="19" t="s">
        <v>936</v>
      </c>
      <c r="B504" s="19" t="s">
        <v>161</v>
      </c>
      <c r="C504" s="19" t="s">
        <v>162</v>
      </c>
      <c r="D504" s="22" t="n">
        <v>46275</v>
      </c>
      <c r="E504" s="19" t="s">
        <v>432</v>
      </c>
      <c r="F504" s="17" t="n">
        <f aca="false">SUMIFS('Claim lines'!$E$2:$E$1102,'Claim lines'!$A$2:$A$1102,A504)</f>
        <v>167.8</v>
      </c>
      <c r="G504" s="17" t="n">
        <v>0</v>
      </c>
      <c r="H504" s="17" t="n">
        <v>0</v>
      </c>
      <c r="I504" s="17" t="n">
        <f aca="false">F504-G504+H504</f>
        <v>167.8</v>
      </c>
      <c r="J504" s="17" t="n">
        <f aca="false">ROUND(ROUND(I504*100,0)/10,0)/100</f>
        <v>16.78</v>
      </c>
      <c r="K504" s="17" t="n">
        <f aca="false">I504+J504</f>
        <v>184.58</v>
      </c>
      <c r="L504" s="19" t="s">
        <v>433</v>
      </c>
      <c r="M504" s="23" t="n">
        <f aca="false">DATE(YEAR(D504),MONTH(D504),1)</f>
        <v>46266</v>
      </c>
    </row>
    <row r="505" customFormat="false" ht="15" hidden="false" customHeight="false" outlineLevel="0" collapsed="false">
      <c r="A505" s="19" t="s">
        <v>937</v>
      </c>
      <c r="B505" s="19" t="s">
        <v>167</v>
      </c>
      <c r="C505" s="19" t="s">
        <v>168</v>
      </c>
      <c r="D505" s="22" t="n">
        <v>46275</v>
      </c>
      <c r="E505" s="19" t="s">
        <v>432</v>
      </c>
      <c r="F505" s="17" t="n">
        <f aca="false">SUMIFS('Claim lines'!$E$2:$E$1102,'Claim lines'!$A$2:$A$1102,A505)</f>
        <v>9775.8</v>
      </c>
      <c r="G505" s="17" t="n">
        <v>0</v>
      </c>
      <c r="H505" s="17" t="n">
        <v>0</v>
      </c>
      <c r="I505" s="17" t="n">
        <f aca="false">F505-G505+H505</f>
        <v>9775.8</v>
      </c>
      <c r="J505" s="17" t="n">
        <f aca="false">ROUND(ROUND(I505*100,0)/10,0)/100</f>
        <v>977.58</v>
      </c>
      <c r="K505" s="17" t="n">
        <f aca="false">I505+J505</f>
        <v>10753.38</v>
      </c>
      <c r="L505" s="19" t="s">
        <v>433</v>
      </c>
      <c r="M505" s="23" t="n">
        <f aca="false">DATE(YEAR(D505),MONTH(D505),1)</f>
        <v>46266</v>
      </c>
    </row>
    <row r="506" customFormat="false" ht="15" hidden="false" customHeight="false" outlineLevel="0" collapsed="false">
      <c r="A506" s="19" t="s">
        <v>938</v>
      </c>
      <c r="B506" s="19" t="s">
        <v>169</v>
      </c>
      <c r="C506" s="19" t="s">
        <v>170</v>
      </c>
      <c r="D506" s="22" t="n">
        <v>46275</v>
      </c>
      <c r="E506" s="19" t="s">
        <v>432</v>
      </c>
      <c r="F506" s="17" t="n">
        <f aca="false">SUMIFS('Claim lines'!$E$2:$E$1102,'Claim lines'!$A$2:$A$1102,A506)</f>
        <v>33036.8</v>
      </c>
      <c r="G506" s="17" t="n">
        <v>0</v>
      </c>
      <c r="H506" s="17" t="n">
        <v>0</v>
      </c>
      <c r="I506" s="17" t="n">
        <f aca="false">F506-G506+H506</f>
        <v>33036.8</v>
      </c>
      <c r="J506" s="17" t="n">
        <f aca="false">ROUND(ROUND(I506*100,0)/10,0)/100</f>
        <v>3303.68</v>
      </c>
      <c r="K506" s="17" t="n">
        <f aca="false">I506+J506</f>
        <v>36340.48</v>
      </c>
      <c r="L506" s="19" t="s">
        <v>433</v>
      </c>
      <c r="M506" s="23" t="n">
        <f aca="false">DATE(YEAR(D506),MONTH(D506),1)</f>
        <v>46266</v>
      </c>
    </row>
    <row r="507" customFormat="false" ht="15" hidden="false" customHeight="false" outlineLevel="0" collapsed="false">
      <c r="A507" s="19" t="s">
        <v>939</v>
      </c>
      <c r="B507" s="19" t="s">
        <v>192</v>
      </c>
      <c r="C507" s="19" t="s">
        <v>193</v>
      </c>
      <c r="D507" s="22" t="n">
        <v>46275</v>
      </c>
      <c r="E507" s="19" t="s">
        <v>432</v>
      </c>
      <c r="F507" s="17" t="n">
        <f aca="false">SUMIFS('Claim lines'!$E$2:$E$1102,'Claim lines'!$A$2:$A$1102,A507)</f>
        <v>9443.55</v>
      </c>
      <c r="G507" s="17" t="n">
        <v>472.18</v>
      </c>
      <c r="H507" s="17" t="n">
        <v>0</v>
      </c>
      <c r="I507" s="17" t="n">
        <f aca="false">F507-G507+H507</f>
        <v>8971.37</v>
      </c>
      <c r="J507" s="17" t="n">
        <f aca="false">ROUND(ROUND(I507*100,0)/10,0)/100</f>
        <v>897.14</v>
      </c>
      <c r="K507" s="17" t="n">
        <f aca="false">I507+J507</f>
        <v>9868.51</v>
      </c>
      <c r="L507" s="19" t="s">
        <v>433</v>
      </c>
      <c r="M507" s="23" t="n">
        <f aca="false">DATE(YEAR(D507),MONTH(D507),1)</f>
        <v>46266</v>
      </c>
    </row>
    <row r="508" customFormat="false" ht="15" hidden="false" customHeight="false" outlineLevel="0" collapsed="false">
      <c r="A508" s="19" t="s">
        <v>940</v>
      </c>
      <c r="B508" s="19" t="s">
        <v>124</v>
      </c>
      <c r="C508" s="19" t="s">
        <v>125</v>
      </c>
      <c r="D508" s="22" t="n">
        <v>46290</v>
      </c>
      <c r="E508" s="19" t="s">
        <v>432</v>
      </c>
      <c r="F508" s="17" t="n">
        <f aca="false">SUMIFS('Claim lines'!$E$2:$E$1102,'Claim lines'!$A$2:$A$1102,A508)</f>
        <v>11589.9</v>
      </c>
      <c r="G508" s="17" t="n">
        <v>579.5</v>
      </c>
      <c r="H508" s="17" t="n">
        <v>0</v>
      </c>
      <c r="I508" s="17" t="n">
        <f aca="false">F508-G508+H508</f>
        <v>11010.4</v>
      </c>
      <c r="J508" s="17" t="n">
        <f aca="false">ROUND(ROUND(I508*100,0)/10,0)/100</f>
        <v>1101.04</v>
      </c>
      <c r="K508" s="17" t="n">
        <f aca="false">I508+J508</f>
        <v>12111.44</v>
      </c>
      <c r="L508" s="19" t="s">
        <v>433</v>
      </c>
      <c r="M508" s="23" t="n">
        <f aca="false">DATE(YEAR(D508),MONTH(D508),1)</f>
        <v>46266</v>
      </c>
    </row>
    <row r="509" customFormat="false" ht="15" hidden="false" customHeight="false" outlineLevel="0" collapsed="false">
      <c r="A509" s="19" t="s">
        <v>941</v>
      </c>
      <c r="B509" s="19" t="s">
        <v>142</v>
      </c>
      <c r="C509" s="19" t="s">
        <v>143</v>
      </c>
      <c r="D509" s="22" t="n">
        <v>46290</v>
      </c>
      <c r="E509" s="19" t="s">
        <v>483</v>
      </c>
      <c r="F509" s="17" t="n">
        <f aca="false">SUMIFS('Claim lines'!$E$2:$E$1102,'Claim lines'!$A$2:$A$1102,A509)</f>
        <v>11120</v>
      </c>
      <c r="G509" s="17" t="n">
        <v>556</v>
      </c>
      <c r="H509" s="17" t="n">
        <v>5560</v>
      </c>
      <c r="I509" s="17" t="n">
        <f aca="false">F509-G509+H509</f>
        <v>16124</v>
      </c>
      <c r="J509" s="17" t="n">
        <f aca="false">ROUND(ROUND(I509*100,0)/10,0)/100</f>
        <v>1612.4</v>
      </c>
      <c r="K509" s="17" t="n">
        <f aca="false">I509+J509</f>
        <v>17736.4</v>
      </c>
      <c r="L509" s="19" t="s">
        <v>433</v>
      </c>
      <c r="M509" s="23" t="n">
        <f aca="false">DATE(YEAR(D509),MONTH(D509),1)</f>
        <v>46266</v>
      </c>
    </row>
    <row r="510" customFormat="false" ht="15" hidden="false" customHeight="false" outlineLevel="0" collapsed="false">
      <c r="A510" s="19" t="s">
        <v>942</v>
      </c>
      <c r="B510" s="19" t="s">
        <v>152</v>
      </c>
      <c r="C510" s="19" t="s">
        <v>153</v>
      </c>
      <c r="D510" s="22" t="n">
        <v>46290</v>
      </c>
      <c r="E510" s="19" t="s">
        <v>483</v>
      </c>
      <c r="F510" s="17" t="n">
        <f aca="false">SUMIFS('Claim lines'!$E$2:$E$1102,'Claim lines'!$A$2:$A$1102,A510)</f>
        <v>8800</v>
      </c>
      <c r="G510" s="17" t="n">
        <v>0</v>
      </c>
      <c r="H510" s="17" t="n">
        <v>0</v>
      </c>
      <c r="I510" s="17" t="n">
        <f aca="false">F510-G510+H510</f>
        <v>8800</v>
      </c>
      <c r="J510" s="17" t="n">
        <f aca="false">ROUND(ROUND(I510*100,0)/10,0)/100</f>
        <v>880</v>
      </c>
      <c r="K510" s="17" t="n">
        <f aca="false">I510+J510</f>
        <v>9680</v>
      </c>
      <c r="L510" s="19" t="s">
        <v>433</v>
      </c>
      <c r="M510" s="23" t="n">
        <f aca="false">DATE(YEAR(D510),MONTH(D510),1)</f>
        <v>46266</v>
      </c>
    </row>
    <row r="511" customFormat="false" ht="15" hidden="false" customHeight="false" outlineLevel="0" collapsed="false">
      <c r="A511" s="19" t="s">
        <v>943</v>
      </c>
      <c r="B511" s="19" t="s">
        <v>159</v>
      </c>
      <c r="C511" s="19" t="s">
        <v>160</v>
      </c>
      <c r="D511" s="22" t="n">
        <v>46290</v>
      </c>
      <c r="E511" s="19" t="s">
        <v>432</v>
      </c>
      <c r="F511" s="17" t="n">
        <f aca="false">SUMIFS('Claim lines'!$E$2:$E$1102,'Claim lines'!$A$2:$A$1102,A511)</f>
        <v>2204.25</v>
      </c>
      <c r="G511" s="17" t="n">
        <v>110.21</v>
      </c>
      <c r="H511" s="17" t="n">
        <v>0</v>
      </c>
      <c r="I511" s="17" t="n">
        <f aca="false">F511-G511+H511</f>
        <v>2094.04</v>
      </c>
      <c r="J511" s="17" t="n">
        <f aca="false">ROUND(ROUND(I511*100,0)/10,0)/100</f>
        <v>209.4</v>
      </c>
      <c r="K511" s="17" t="n">
        <f aca="false">I511+J511</f>
        <v>2303.44</v>
      </c>
      <c r="L511" s="19" t="s">
        <v>433</v>
      </c>
      <c r="M511" s="23" t="n">
        <f aca="false">DATE(YEAR(D511),MONTH(D511),1)</f>
        <v>46266</v>
      </c>
    </row>
    <row r="512" customFormat="false" ht="15" hidden="false" customHeight="false" outlineLevel="0" collapsed="false">
      <c r="A512" s="19" t="s">
        <v>944</v>
      </c>
      <c r="B512" s="19" t="s">
        <v>161</v>
      </c>
      <c r="C512" s="19" t="s">
        <v>162</v>
      </c>
      <c r="D512" s="22" t="n">
        <v>46290</v>
      </c>
      <c r="E512" s="19" t="s">
        <v>432</v>
      </c>
      <c r="F512" s="17" t="n">
        <f aca="false">SUMIFS('Claim lines'!$E$2:$E$1102,'Claim lines'!$A$2:$A$1102,A512)</f>
        <v>671.2</v>
      </c>
      <c r="G512" s="17" t="n">
        <v>0</v>
      </c>
      <c r="H512" s="17" t="n">
        <v>0</v>
      </c>
      <c r="I512" s="17" t="n">
        <f aca="false">F512-G512+H512</f>
        <v>671.2</v>
      </c>
      <c r="J512" s="17" t="n">
        <f aca="false">ROUND(ROUND(I512*100,0)/10,0)/100</f>
        <v>67.12</v>
      </c>
      <c r="K512" s="17" t="n">
        <f aca="false">I512+J512</f>
        <v>738.32</v>
      </c>
      <c r="L512" s="19" t="s">
        <v>433</v>
      </c>
      <c r="M512" s="23" t="n">
        <f aca="false">DATE(YEAR(D512),MONTH(D512),1)</f>
        <v>46266</v>
      </c>
    </row>
    <row r="513" customFormat="false" ht="15" hidden="false" customHeight="false" outlineLevel="0" collapsed="false">
      <c r="A513" s="19" t="s">
        <v>945</v>
      </c>
      <c r="B513" s="19" t="s">
        <v>167</v>
      </c>
      <c r="C513" s="19" t="s">
        <v>168</v>
      </c>
      <c r="D513" s="22" t="n">
        <v>46290</v>
      </c>
      <c r="E513" s="19" t="s">
        <v>432</v>
      </c>
      <c r="F513" s="17" t="n">
        <f aca="false">SUMIFS('Claim lines'!$E$2:$E$1102,'Claim lines'!$A$2:$A$1102,A513)</f>
        <v>6517.2</v>
      </c>
      <c r="G513" s="17" t="n">
        <v>0</v>
      </c>
      <c r="H513" s="17" t="n">
        <v>0</v>
      </c>
      <c r="I513" s="17" t="n">
        <f aca="false">F513-G513+H513</f>
        <v>6517.2</v>
      </c>
      <c r="J513" s="17" t="n">
        <f aca="false">ROUND(ROUND(I513*100,0)/10,0)/100</f>
        <v>651.72</v>
      </c>
      <c r="K513" s="17" t="n">
        <f aca="false">I513+J513</f>
        <v>7168.92</v>
      </c>
      <c r="L513" s="19" t="s">
        <v>433</v>
      </c>
      <c r="M513" s="23" t="n">
        <f aca="false">DATE(YEAR(D513),MONTH(D513),1)</f>
        <v>46266</v>
      </c>
    </row>
    <row r="514" customFormat="false" ht="15" hidden="false" customHeight="false" outlineLevel="0" collapsed="false">
      <c r="A514" s="19" t="s">
        <v>946</v>
      </c>
      <c r="B514" s="19" t="s">
        <v>169</v>
      </c>
      <c r="C514" s="19" t="s">
        <v>170</v>
      </c>
      <c r="D514" s="22" t="n">
        <v>46290</v>
      </c>
      <c r="E514" s="19" t="s">
        <v>432</v>
      </c>
      <c r="F514" s="17" t="n">
        <f aca="false">SUMIFS('Claim lines'!$E$2:$E$1102,'Claim lines'!$A$2:$A$1102,A514)</f>
        <v>32117.7</v>
      </c>
      <c r="G514" s="17" t="n">
        <v>0</v>
      </c>
      <c r="H514" s="17" t="n">
        <v>0</v>
      </c>
      <c r="I514" s="17" t="n">
        <f aca="false">F514-G514+H514</f>
        <v>32117.7</v>
      </c>
      <c r="J514" s="17" t="n">
        <f aca="false">ROUND(ROUND(I514*100,0)/10,0)/100</f>
        <v>3211.77</v>
      </c>
      <c r="K514" s="17" t="n">
        <f aca="false">I514+J514</f>
        <v>35329.47</v>
      </c>
      <c r="L514" s="19" t="s">
        <v>433</v>
      </c>
      <c r="M514" s="23" t="n">
        <f aca="false">DATE(YEAR(D514),MONTH(D514),1)</f>
        <v>46266</v>
      </c>
    </row>
    <row r="515" customFormat="false" ht="15" hidden="false" customHeight="false" outlineLevel="0" collapsed="false">
      <c r="A515" s="19" t="s">
        <v>947</v>
      </c>
      <c r="B515" s="19" t="s">
        <v>171</v>
      </c>
      <c r="C515" s="19" t="s">
        <v>172</v>
      </c>
      <c r="D515" s="22" t="n">
        <v>46290</v>
      </c>
      <c r="E515" s="19" t="s">
        <v>432</v>
      </c>
      <c r="F515" s="17" t="n">
        <f aca="false">SUMIFS('Claim lines'!$E$2:$E$1102,'Claim lines'!$A$2:$A$1102,A515)</f>
        <v>19321.4</v>
      </c>
      <c r="G515" s="17" t="n">
        <v>0</v>
      </c>
      <c r="H515" s="17" t="n">
        <v>0</v>
      </c>
      <c r="I515" s="17" t="n">
        <f aca="false">F515-G515+H515</f>
        <v>19321.4</v>
      </c>
      <c r="J515" s="17" t="n">
        <f aca="false">ROUND(ROUND(I515*100,0)/10,0)/100</f>
        <v>1932.14</v>
      </c>
      <c r="K515" s="17" t="n">
        <f aca="false">I515+J515</f>
        <v>21253.54</v>
      </c>
      <c r="L515" s="19" t="s">
        <v>433</v>
      </c>
      <c r="M515" s="23" t="n">
        <f aca="false">DATE(YEAR(D515),MONTH(D515),1)</f>
        <v>46266</v>
      </c>
    </row>
    <row r="516" customFormat="false" ht="15" hidden="false" customHeight="false" outlineLevel="0" collapsed="false">
      <c r="A516" s="19" t="s">
        <v>948</v>
      </c>
      <c r="B516" s="19" t="s">
        <v>174</v>
      </c>
      <c r="C516" s="19" t="s">
        <v>175</v>
      </c>
      <c r="D516" s="22" t="n">
        <v>46290</v>
      </c>
      <c r="E516" s="19" t="s">
        <v>432</v>
      </c>
      <c r="F516" s="17" t="n">
        <f aca="false">SUMIFS('Claim lines'!$E$2:$E$1102,'Claim lines'!$A$2:$A$1102,A516)</f>
        <v>1440.6</v>
      </c>
      <c r="G516" s="17" t="n">
        <v>72.03</v>
      </c>
      <c r="H516" s="17" t="n">
        <v>0</v>
      </c>
      <c r="I516" s="17" t="n">
        <f aca="false">F516-G516+H516</f>
        <v>1368.57</v>
      </c>
      <c r="J516" s="17" t="n">
        <f aca="false">ROUND(ROUND(I516*100,0)/10,0)/100</f>
        <v>136.86</v>
      </c>
      <c r="K516" s="17" t="n">
        <f aca="false">I516+J516</f>
        <v>1505.43</v>
      </c>
      <c r="L516" s="19" t="s">
        <v>433</v>
      </c>
      <c r="M516" s="23" t="n">
        <f aca="false">DATE(YEAR(D516),MONTH(D516),1)</f>
        <v>46266</v>
      </c>
    </row>
    <row r="517" customFormat="false" ht="15" hidden="false" customHeight="false" outlineLevel="0" collapsed="false">
      <c r="A517" s="19" t="s">
        <v>949</v>
      </c>
      <c r="B517" s="19" t="s">
        <v>176</v>
      </c>
      <c r="C517" s="19" t="s">
        <v>177</v>
      </c>
      <c r="D517" s="22" t="n">
        <v>46290</v>
      </c>
      <c r="E517" s="19" t="s">
        <v>432</v>
      </c>
      <c r="F517" s="17" t="n">
        <f aca="false">SUMIFS('Claim lines'!$E$2:$E$1102,'Claim lines'!$A$2:$A$1102,A517)</f>
        <v>58424.75</v>
      </c>
      <c r="G517" s="17" t="n">
        <v>0</v>
      </c>
      <c r="H517" s="17" t="n">
        <v>0</v>
      </c>
      <c r="I517" s="17" t="n">
        <f aca="false">F517-G517+H517</f>
        <v>58424.75</v>
      </c>
      <c r="J517" s="17" t="n">
        <f aca="false">ROUND(ROUND(I517*100,0)/10,0)/100</f>
        <v>5842.48</v>
      </c>
      <c r="K517" s="17" t="n">
        <f aca="false">I517+J517</f>
        <v>64267.23</v>
      </c>
      <c r="L517" s="19" t="s">
        <v>433</v>
      </c>
      <c r="M517" s="23" t="n">
        <f aca="false">DATE(YEAR(D517),MONTH(D517),1)</f>
        <v>46266</v>
      </c>
    </row>
    <row r="518" customFormat="false" ht="15" hidden="false" customHeight="false" outlineLevel="0" collapsed="false">
      <c r="A518" s="19" t="s">
        <v>950</v>
      </c>
      <c r="B518" s="19" t="s">
        <v>180</v>
      </c>
      <c r="C518" s="19" t="s">
        <v>181</v>
      </c>
      <c r="D518" s="22" t="n">
        <v>46290</v>
      </c>
      <c r="E518" s="19" t="s">
        <v>432</v>
      </c>
      <c r="F518" s="17" t="n">
        <f aca="false">SUMIFS('Claim lines'!$E$2:$E$1102,'Claim lines'!$A$2:$A$1102,A518)</f>
        <v>5272.5</v>
      </c>
      <c r="G518" s="17" t="n">
        <v>0</v>
      </c>
      <c r="H518" s="17" t="n">
        <v>0</v>
      </c>
      <c r="I518" s="17" t="n">
        <f aca="false">F518-G518+H518</f>
        <v>5272.5</v>
      </c>
      <c r="J518" s="17" t="n">
        <f aca="false">ROUND(ROUND(I518*100,0)/10,0)/100</f>
        <v>527.25</v>
      </c>
      <c r="K518" s="17" t="n">
        <f aca="false">I518+J518</f>
        <v>5799.75</v>
      </c>
      <c r="L518" s="19" t="s">
        <v>433</v>
      </c>
      <c r="M518" s="23" t="n">
        <f aca="false">DATE(YEAR(D518),MONTH(D518),1)</f>
        <v>46266</v>
      </c>
    </row>
    <row r="519" customFormat="false" ht="15" hidden="false" customHeight="false" outlineLevel="0" collapsed="false">
      <c r="A519" s="19" t="s">
        <v>951</v>
      </c>
      <c r="B519" s="19" t="s">
        <v>185</v>
      </c>
      <c r="C519" s="19" t="s">
        <v>186</v>
      </c>
      <c r="D519" s="22" t="n">
        <v>46290</v>
      </c>
      <c r="E519" s="19" t="s">
        <v>432</v>
      </c>
      <c r="F519" s="17" t="n">
        <f aca="false">SUMIFS('Claim lines'!$E$2:$E$1102,'Claim lines'!$A$2:$A$1102,A519)</f>
        <v>44194.05</v>
      </c>
      <c r="G519" s="17" t="n">
        <v>2209.7</v>
      </c>
      <c r="H519" s="17" t="n">
        <v>0</v>
      </c>
      <c r="I519" s="17" t="n">
        <f aca="false">F519-G519+H519</f>
        <v>41984.35</v>
      </c>
      <c r="J519" s="17" t="n">
        <f aca="false">ROUND(ROUND(I519*100,0)/10,0)/100</f>
        <v>4198.44</v>
      </c>
      <c r="K519" s="17" t="n">
        <f aca="false">I519+J519</f>
        <v>46182.79</v>
      </c>
      <c r="L519" s="19" t="s">
        <v>433</v>
      </c>
      <c r="M519" s="23" t="n">
        <f aca="false">DATE(YEAR(D519),MONTH(D519),1)</f>
        <v>46266</v>
      </c>
    </row>
    <row r="520" customFormat="false" ht="15" hidden="false" customHeight="false" outlineLevel="0" collapsed="false">
      <c r="A520" s="19" t="s">
        <v>952</v>
      </c>
      <c r="B520" s="19" t="s">
        <v>189</v>
      </c>
      <c r="C520" s="19" t="s">
        <v>190</v>
      </c>
      <c r="D520" s="22" t="n">
        <v>46290</v>
      </c>
      <c r="E520" s="19" t="s">
        <v>432</v>
      </c>
      <c r="F520" s="17" t="n">
        <f aca="false">SUMIFS('Claim lines'!$E$2:$E$1102,'Claim lines'!$A$2:$A$1102,A520)</f>
        <v>13074.5</v>
      </c>
      <c r="G520" s="17" t="n">
        <v>0</v>
      </c>
      <c r="H520" s="17" t="n">
        <v>0</v>
      </c>
      <c r="I520" s="17" t="n">
        <f aca="false">F520-G520+H520</f>
        <v>13074.5</v>
      </c>
      <c r="J520" s="17" t="n">
        <f aca="false">ROUND(ROUND(I520*100,0)/10,0)/100</f>
        <v>1307.45</v>
      </c>
      <c r="K520" s="17" t="n">
        <f aca="false">I520+J520</f>
        <v>14381.95</v>
      </c>
      <c r="L520" s="19" t="s">
        <v>433</v>
      </c>
      <c r="M520" s="23" t="n">
        <f aca="false">DATE(YEAR(D520),MONTH(D520),1)</f>
        <v>46266</v>
      </c>
    </row>
    <row r="521" customFormat="false" ht="15" hidden="false" customHeight="false" outlineLevel="0" collapsed="false">
      <c r="A521" s="19" t="s">
        <v>953</v>
      </c>
      <c r="B521" s="19" t="s">
        <v>192</v>
      </c>
      <c r="C521" s="19" t="s">
        <v>193</v>
      </c>
      <c r="D521" s="22" t="n">
        <v>46290</v>
      </c>
      <c r="E521" s="19" t="s">
        <v>432</v>
      </c>
      <c r="F521" s="17" t="n">
        <f aca="false">SUMIFS('Claim lines'!$E$2:$E$1102,'Claim lines'!$A$2:$A$1102,A521)</f>
        <v>3175</v>
      </c>
      <c r="G521" s="17" t="n">
        <v>158.75</v>
      </c>
      <c r="H521" s="17" t="n">
        <v>0</v>
      </c>
      <c r="I521" s="17" t="n">
        <f aca="false">F521-G521+H521</f>
        <v>3016.25</v>
      </c>
      <c r="J521" s="17" t="n">
        <f aca="false">ROUND(ROUND(I521*100,0)/10,0)/100</f>
        <v>301.63</v>
      </c>
      <c r="K521" s="17" t="n">
        <f aca="false">I521+J521</f>
        <v>3317.88</v>
      </c>
      <c r="L521" s="19" t="s">
        <v>433</v>
      </c>
      <c r="M521" s="23" t="n">
        <f aca="false">DATE(YEAR(D521),MONTH(D521),1)</f>
        <v>46266</v>
      </c>
    </row>
    <row r="523" customFormat="false" ht="15" hidden="false" customHeight="false" outlineLevel="0" collapsed="false">
      <c r="A523" s="5" t="s">
        <v>195</v>
      </c>
      <c r="F523" s="21" t="n">
        <f aca="false">SUBTOTAL(109,F2:F521)</f>
        <v>11588807.1</v>
      </c>
      <c r="G523" s="21" t="n">
        <f aca="false">SUBTOTAL(109,G2:G521)</f>
        <v>302435.88</v>
      </c>
      <c r="H523" s="21" t="n">
        <f aca="false">SUBTOTAL(109,H2:H521)</f>
        <v>180633.95</v>
      </c>
      <c r="I523" s="21" t="n">
        <f aca="false">SUBTOTAL(109,I2:I521)</f>
        <v>11467005.17</v>
      </c>
      <c r="J523" s="21" t="n">
        <f aca="false">SUBTOTAL(109,J2:J521)</f>
        <v>1146701.15</v>
      </c>
      <c r="K523" s="21" t="n">
        <f aca="false">SUBTOTAL(109,K2:K521)</f>
        <v>12613706.32</v>
      </c>
    </row>
  </sheetData>
  <autoFilter ref="A1:M52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40"/>
    <col collapsed="false" customWidth="true" hidden="false" outlineLevel="0" max="4" min="4" style="0" width="11"/>
    <col collapsed="false" customWidth="true" hidden="false" outlineLevel="0" max="5" min="5" style="0" width="16"/>
  </cols>
  <sheetData>
    <row r="1" customFormat="false" ht="31.5" hidden="false" customHeight="true" outlineLevel="0" collapsed="false">
      <c r="A1" s="18" t="s">
        <v>421</v>
      </c>
      <c r="B1" s="18" t="s">
        <v>76</v>
      </c>
      <c r="C1" s="18" t="s">
        <v>196</v>
      </c>
      <c r="D1" s="18" t="s">
        <v>200</v>
      </c>
      <c r="E1" s="18" t="s">
        <v>954</v>
      </c>
    </row>
    <row r="2" customFormat="false" ht="15" hidden="false" customHeight="false" outlineLevel="0" collapsed="false">
      <c r="A2" s="19" t="s">
        <v>431</v>
      </c>
      <c r="B2" s="19" t="s">
        <v>87</v>
      </c>
      <c r="C2" s="19" t="s">
        <v>206</v>
      </c>
      <c r="D2" s="20" t="n">
        <v>0.85</v>
      </c>
      <c r="E2" s="17" t="n">
        <v>34859.25</v>
      </c>
    </row>
    <row r="3" customFormat="false" ht="15" hidden="false" customHeight="false" outlineLevel="0" collapsed="false">
      <c r="A3" s="19" t="s">
        <v>434</v>
      </c>
      <c r="B3" s="19" t="s">
        <v>92</v>
      </c>
      <c r="C3" s="19" t="s">
        <v>217</v>
      </c>
      <c r="D3" s="20" t="n">
        <v>0.95</v>
      </c>
      <c r="E3" s="17" t="n">
        <v>4845</v>
      </c>
    </row>
    <row r="4" customFormat="false" ht="15" hidden="false" customHeight="false" outlineLevel="0" collapsed="false">
      <c r="A4" s="19" t="s">
        <v>434</v>
      </c>
      <c r="B4" s="19" t="s">
        <v>92</v>
      </c>
      <c r="C4" s="19" t="s">
        <v>218</v>
      </c>
      <c r="D4" s="20" t="n">
        <v>0.95</v>
      </c>
      <c r="E4" s="17" t="n">
        <v>14638.2</v>
      </c>
    </row>
    <row r="5" customFormat="false" ht="15" hidden="false" customHeight="false" outlineLevel="0" collapsed="false">
      <c r="A5" s="19" t="s">
        <v>434</v>
      </c>
      <c r="B5" s="19" t="s">
        <v>92</v>
      </c>
      <c r="C5" s="19" t="s">
        <v>206</v>
      </c>
      <c r="D5" s="20" t="n">
        <v>0.7</v>
      </c>
      <c r="E5" s="17" t="n">
        <v>19079.2</v>
      </c>
    </row>
    <row r="6" customFormat="false" ht="15" hidden="false" customHeight="false" outlineLevel="0" collapsed="false">
      <c r="A6" s="19" t="s">
        <v>435</v>
      </c>
      <c r="B6" s="19" t="s">
        <v>94</v>
      </c>
      <c r="C6" s="19" t="s">
        <v>205</v>
      </c>
      <c r="D6" s="20" t="n">
        <v>0.95</v>
      </c>
      <c r="E6" s="17" t="n">
        <v>7248.6</v>
      </c>
    </row>
    <row r="7" customFormat="false" ht="15" hidden="false" customHeight="false" outlineLevel="0" collapsed="false">
      <c r="A7" s="19" t="s">
        <v>436</v>
      </c>
      <c r="B7" s="19" t="s">
        <v>97</v>
      </c>
      <c r="C7" s="19" t="s">
        <v>203</v>
      </c>
      <c r="D7" s="20" t="n">
        <v>0.95</v>
      </c>
      <c r="E7" s="17" t="n">
        <v>9644.85</v>
      </c>
    </row>
    <row r="8" customFormat="false" ht="15" hidden="false" customHeight="false" outlineLevel="0" collapsed="false">
      <c r="A8" s="19" t="s">
        <v>436</v>
      </c>
      <c r="B8" s="19" t="s">
        <v>97</v>
      </c>
      <c r="C8" s="19" t="s">
        <v>204</v>
      </c>
      <c r="D8" s="20" t="n">
        <v>0.95</v>
      </c>
      <c r="E8" s="17" t="n">
        <v>4292.1</v>
      </c>
    </row>
    <row r="9" customFormat="false" ht="15" hidden="false" customHeight="false" outlineLevel="0" collapsed="false">
      <c r="A9" s="19" t="s">
        <v>436</v>
      </c>
      <c r="B9" s="19" t="s">
        <v>97</v>
      </c>
      <c r="C9" s="19" t="s">
        <v>217</v>
      </c>
      <c r="D9" s="20" t="n">
        <v>0.5</v>
      </c>
      <c r="E9" s="17" t="n">
        <v>21333.3</v>
      </c>
    </row>
    <row r="10" customFormat="false" ht="15" hidden="false" customHeight="false" outlineLevel="0" collapsed="false">
      <c r="A10" s="19" t="s">
        <v>436</v>
      </c>
      <c r="B10" s="19" t="s">
        <v>97</v>
      </c>
      <c r="C10" s="19" t="s">
        <v>218</v>
      </c>
      <c r="D10" s="20" t="n">
        <v>0.45</v>
      </c>
      <c r="E10" s="17" t="n">
        <v>34426.8</v>
      </c>
    </row>
    <row r="11" customFormat="false" ht="15" hidden="false" customHeight="false" outlineLevel="0" collapsed="false">
      <c r="A11" s="19" t="s">
        <v>436</v>
      </c>
      <c r="B11" s="19" t="s">
        <v>97</v>
      </c>
      <c r="C11" s="19" t="s">
        <v>227</v>
      </c>
      <c r="D11" s="20" t="n">
        <v>0.5</v>
      </c>
      <c r="E11" s="17" t="n">
        <v>10575</v>
      </c>
    </row>
    <row r="12" customFormat="false" ht="15" hidden="false" customHeight="false" outlineLevel="0" collapsed="false">
      <c r="A12" s="19" t="s">
        <v>437</v>
      </c>
      <c r="B12" s="19" t="s">
        <v>100</v>
      </c>
      <c r="C12" s="19" t="s">
        <v>205</v>
      </c>
      <c r="D12" s="20" t="n">
        <v>0.95</v>
      </c>
      <c r="E12" s="17" t="n">
        <v>3522.4</v>
      </c>
    </row>
    <row r="13" customFormat="false" ht="15" hidden="false" customHeight="false" outlineLevel="0" collapsed="false">
      <c r="A13" s="19" t="s">
        <v>437</v>
      </c>
      <c r="B13" s="19" t="s">
        <v>100</v>
      </c>
      <c r="C13" s="19" t="s">
        <v>207</v>
      </c>
      <c r="D13" s="20" t="n">
        <v>0.4</v>
      </c>
      <c r="E13" s="17" t="n">
        <v>10852</v>
      </c>
    </row>
    <row r="14" customFormat="false" ht="15" hidden="false" customHeight="false" outlineLevel="0" collapsed="false">
      <c r="A14" s="19" t="s">
        <v>438</v>
      </c>
      <c r="B14" s="19" t="s">
        <v>102</v>
      </c>
      <c r="C14" s="19" t="s">
        <v>218</v>
      </c>
      <c r="D14" s="20" t="n">
        <v>0.95</v>
      </c>
      <c r="E14" s="17" t="n">
        <v>20977.4</v>
      </c>
    </row>
    <row r="15" customFormat="false" ht="15" hidden="false" customHeight="false" outlineLevel="0" collapsed="false">
      <c r="A15" s="19" t="s">
        <v>438</v>
      </c>
      <c r="B15" s="19" t="s">
        <v>102</v>
      </c>
      <c r="C15" s="19" t="s">
        <v>206</v>
      </c>
      <c r="D15" s="20" t="n">
        <v>0.7</v>
      </c>
      <c r="E15" s="17" t="n">
        <v>109876.8</v>
      </c>
    </row>
    <row r="16" customFormat="false" ht="15" hidden="false" customHeight="false" outlineLevel="0" collapsed="false">
      <c r="A16" s="19" t="s">
        <v>438</v>
      </c>
      <c r="B16" s="19" t="s">
        <v>102</v>
      </c>
      <c r="C16" s="19" t="s">
        <v>243</v>
      </c>
      <c r="D16" s="20" t="n">
        <v>0.5</v>
      </c>
      <c r="E16" s="17" t="n">
        <v>22225</v>
      </c>
    </row>
    <row r="17" customFormat="false" ht="15" hidden="false" customHeight="false" outlineLevel="0" collapsed="false">
      <c r="A17" s="19" t="s">
        <v>439</v>
      </c>
      <c r="B17" s="19" t="s">
        <v>104</v>
      </c>
      <c r="C17" s="19" t="s">
        <v>257</v>
      </c>
      <c r="D17" s="20" t="n">
        <v>0.5</v>
      </c>
      <c r="E17" s="17" t="n">
        <v>11325</v>
      </c>
    </row>
    <row r="18" customFormat="false" ht="15" hidden="false" customHeight="false" outlineLevel="0" collapsed="false">
      <c r="A18" s="19" t="s">
        <v>439</v>
      </c>
      <c r="B18" s="19" t="s">
        <v>104</v>
      </c>
      <c r="C18" s="19" t="s">
        <v>259</v>
      </c>
      <c r="D18" s="20" t="n">
        <v>0.5</v>
      </c>
      <c r="E18" s="17" t="n">
        <v>14125</v>
      </c>
    </row>
    <row r="19" customFormat="false" ht="15" hidden="false" customHeight="false" outlineLevel="0" collapsed="false">
      <c r="A19" s="19" t="s">
        <v>440</v>
      </c>
      <c r="B19" s="19" t="s">
        <v>106</v>
      </c>
      <c r="C19" s="19" t="s">
        <v>207</v>
      </c>
      <c r="D19" s="20" t="n">
        <v>0.85</v>
      </c>
      <c r="E19" s="17" t="n">
        <v>10115.2</v>
      </c>
    </row>
    <row r="20" customFormat="false" ht="15" hidden="false" customHeight="false" outlineLevel="0" collapsed="false">
      <c r="A20" s="19" t="s">
        <v>440</v>
      </c>
      <c r="B20" s="19" t="s">
        <v>106</v>
      </c>
      <c r="C20" s="19" t="s">
        <v>265</v>
      </c>
      <c r="D20" s="20" t="n">
        <v>0.5</v>
      </c>
      <c r="E20" s="17" t="n">
        <v>7525</v>
      </c>
    </row>
    <row r="21" customFormat="false" ht="15" hidden="false" customHeight="false" outlineLevel="0" collapsed="false">
      <c r="A21" s="19" t="s">
        <v>441</v>
      </c>
      <c r="B21" s="19" t="s">
        <v>108</v>
      </c>
      <c r="C21" s="19" t="s">
        <v>203</v>
      </c>
      <c r="D21" s="20" t="n">
        <v>0.9</v>
      </c>
      <c r="E21" s="17" t="n">
        <v>32528.75</v>
      </c>
    </row>
    <row r="22" customFormat="false" ht="15" hidden="false" customHeight="false" outlineLevel="0" collapsed="false">
      <c r="A22" s="19" t="s">
        <v>441</v>
      </c>
      <c r="B22" s="19" t="s">
        <v>108</v>
      </c>
      <c r="C22" s="19" t="s">
        <v>217</v>
      </c>
      <c r="D22" s="20" t="n">
        <v>0.25</v>
      </c>
      <c r="E22" s="17" t="n">
        <v>18301.25</v>
      </c>
    </row>
    <row r="23" customFormat="false" ht="15" hidden="false" customHeight="false" outlineLevel="0" collapsed="false">
      <c r="A23" s="19" t="s">
        <v>441</v>
      </c>
      <c r="B23" s="19" t="s">
        <v>108</v>
      </c>
      <c r="C23" s="19" t="s">
        <v>269</v>
      </c>
      <c r="D23" s="20" t="n">
        <v>0.5</v>
      </c>
      <c r="E23" s="17" t="n">
        <v>4250</v>
      </c>
    </row>
    <row r="24" customFormat="false" ht="15" hidden="false" customHeight="false" outlineLevel="0" collapsed="false">
      <c r="A24" s="19" t="s">
        <v>442</v>
      </c>
      <c r="B24" s="19" t="s">
        <v>110</v>
      </c>
      <c r="C24" s="19" t="s">
        <v>203</v>
      </c>
      <c r="D24" s="20" t="n">
        <v>0.7</v>
      </c>
      <c r="E24" s="17" t="n">
        <v>37356.25</v>
      </c>
    </row>
    <row r="25" customFormat="false" ht="15" hidden="false" customHeight="false" outlineLevel="0" collapsed="false">
      <c r="A25" s="19" t="s">
        <v>442</v>
      </c>
      <c r="B25" s="19" t="s">
        <v>110</v>
      </c>
      <c r="C25" s="19" t="s">
        <v>206</v>
      </c>
      <c r="D25" s="20" t="n">
        <v>0.45</v>
      </c>
      <c r="E25" s="17" t="n">
        <v>56196</v>
      </c>
    </row>
    <row r="26" customFormat="false" ht="15" hidden="false" customHeight="false" outlineLevel="0" collapsed="false">
      <c r="A26" s="19" t="s">
        <v>443</v>
      </c>
      <c r="B26" s="19" t="s">
        <v>113</v>
      </c>
      <c r="C26" s="19" t="s">
        <v>201</v>
      </c>
      <c r="D26" s="20" t="n">
        <v>0.6</v>
      </c>
      <c r="E26" s="17" t="n">
        <v>10683.3</v>
      </c>
    </row>
    <row r="27" customFormat="false" ht="15" hidden="false" customHeight="false" outlineLevel="0" collapsed="false">
      <c r="A27" s="19" t="s">
        <v>443</v>
      </c>
      <c r="B27" s="19" t="s">
        <v>113</v>
      </c>
      <c r="C27" s="19" t="s">
        <v>203</v>
      </c>
      <c r="D27" s="20" t="n">
        <v>0.15</v>
      </c>
      <c r="E27" s="17" t="n">
        <v>10307.7</v>
      </c>
    </row>
    <row r="28" customFormat="false" ht="15" hidden="false" customHeight="false" outlineLevel="0" collapsed="false">
      <c r="A28" s="19" t="s">
        <v>443</v>
      </c>
      <c r="B28" s="19" t="s">
        <v>113</v>
      </c>
      <c r="C28" s="19" t="s">
        <v>204</v>
      </c>
      <c r="D28" s="20" t="n">
        <v>0.05</v>
      </c>
      <c r="E28" s="17" t="n">
        <v>3291</v>
      </c>
    </row>
    <row r="29" customFormat="false" ht="15" hidden="false" customHeight="false" outlineLevel="0" collapsed="false">
      <c r="A29" s="19" t="s">
        <v>444</v>
      </c>
      <c r="B29" s="19" t="s">
        <v>115</v>
      </c>
      <c r="C29" s="19" t="s">
        <v>203</v>
      </c>
      <c r="D29" s="20" t="n">
        <v>0.95</v>
      </c>
      <c r="E29" s="17" t="n">
        <v>13020.45</v>
      </c>
    </row>
    <row r="30" customFormat="false" ht="15" hidden="false" customHeight="false" outlineLevel="0" collapsed="false">
      <c r="A30" s="19" t="s">
        <v>444</v>
      </c>
      <c r="B30" s="19" t="s">
        <v>115</v>
      </c>
      <c r="C30" s="19" t="s">
        <v>204</v>
      </c>
      <c r="D30" s="20" t="n">
        <v>0.95</v>
      </c>
      <c r="E30" s="17" t="n">
        <v>12258.8</v>
      </c>
    </row>
    <row r="31" customFormat="false" ht="15" hidden="false" customHeight="false" outlineLevel="0" collapsed="false">
      <c r="A31" s="19" t="s">
        <v>444</v>
      </c>
      <c r="B31" s="19" t="s">
        <v>115</v>
      </c>
      <c r="C31" s="19" t="s">
        <v>205</v>
      </c>
      <c r="D31" s="20" t="n">
        <v>0.7</v>
      </c>
      <c r="E31" s="17" t="n">
        <v>23272</v>
      </c>
    </row>
    <row r="32" customFormat="false" ht="15" hidden="false" customHeight="false" outlineLevel="0" collapsed="false">
      <c r="A32" s="19" t="s">
        <v>444</v>
      </c>
      <c r="B32" s="19" t="s">
        <v>115</v>
      </c>
      <c r="C32" s="19" t="s">
        <v>287</v>
      </c>
      <c r="D32" s="20" t="n">
        <v>0.5</v>
      </c>
      <c r="E32" s="17" t="n">
        <v>4800</v>
      </c>
    </row>
    <row r="33" customFormat="false" ht="15" hidden="false" customHeight="false" outlineLevel="0" collapsed="false">
      <c r="A33" s="19" t="s">
        <v>445</v>
      </c>
      <c r="B33" s="19" t="s">
        <v>117</v>
      </c>
      <c r="C33" s="19" t="s">
        <v>203</v>
      </c>
      <c r="D33" s="20" t="n">
        <v>0.3</v>
      </c>
      <c r="E33" s="17" t="n">
        <v>10693.5</v>
      </c>
    </row>
    <row r="34" customFormat="false" ht="15" hidden="false" customHeight="false" outlineLevel="0" collapsed="false">
      <c r="A34" s="19" t="s">
        <v>445</v>
      </c>
      <c r="B34" s="19" t="s">
        <v>117</v>
      </c>
      <c r="C34" s="19" t="s">
        <v>289</v>
      </c>
      <c r="D34" s="20" t="n">
        <v>0.5</v>
      </c>
      <c r="E34" s="17" t="n">
        <v>4925</v>
      </c>
    </row>
    <row r="35" customFormat="false" ht="15" hidden="false" customHeight="false" outlineLevel="0" collapsed="false">
      <c r="A35" s="19" t="s">
        <v>446</v>
      </c>
      <c r="B35" s="19" t="s">
        <v>120</v>
      </c>
      <c r="C35" s="19" t="s">
        <v>203</v>
      </c>
      <c r="D35" s="20" t="n">
        <v>0.7</v>
      </c>
      <c r="E35" s="17" t="n">
        <v>30586.4</v>
      </c>
    </row>
    <row r="36" customFormat="false" ht="15" hidden="false" customHeight="false" outlineLevel="0" collapsed="false">
      <c r="A36" s="19" t="s">
        <v>446</v>
      </c>
      <c r="B36" s="19" t="s">
        <v>120</v>
      </c>
      <c r="C36" s="19" t="s">
        <v>204</v>
      </c>
      <c r="D36" s="20" t="n">
        <v>0.15</v>
      </c>
      <c r="E36" s="17" t="n">
        <v>24256.95</v>
      </c>
    </row>
    <row r="37" customFormat="false" ht="15" hidden="false" customHeight="false" outlineLevel="0" collapsed="false">
      <c r="A37" s="19" t="s">
        <v>446</v>
      </c>
      <c r="B37" s="19" t="s">
        <v>120</v>
      </c>
      <c r="C37" s="19" t="s">
        <v>218</v>
      </c>
      <c r="D37" s="20" t="n">
        <v>0.1</v>
      </c>
      <c r="E37" s="17" t="n">
        <v>8258.8</v>
      </c>
    </row>
    <row r="38" customFormat="false" ht="15" hidden="false" customHeight="false" outlineLevel="0" collapsed="false">
      <c r="A38" s="19" t="s">
        <v>447</v>
      </c>
      <c r="B38" s="19" t="s">
        <v>122</v>
      </c>
      <c r="C38" s="19" t="s">
        <v>203</v>
      </c>
      <c r="D38" s="20" t="n">
        <v>0.95</v>
      </c>
      <c r="E38" s="17" t="n">
        <v>2943.1</v>
      </c>
    </row>
    <row r="39" customFormat="false" ht="15" hidden="false" customHeight="false" outlineLevel="0" collapsed="false">
      <c r="A39" s="19" t="s">
        <v>447</v>
      </c>
      <c r="B39" s="19" t="s">
        <v>122</v>
      </c>
      <c r="C39" s="19" t="s">
        <v>204</v>
      </c>
      <c r="D39" s="20" t="n">
        <v>0.95</v>
      </c>
      <c r="E39" s="17" t="n">
        <v>14619.2</v>
      </c>
    </row>
    <row r="40" customFormat="false" ht="15" hidden="false" customHeight="false" outlineLevel="0" collapsed="false">
      <c r="A40" s="19" t="s">
        <v>447</v>
      </c>
      <c r="B40" s="19" t="s">
        <v>122</v>
      </c>
      <c r="C40" s="19" t="s">
        <v>217</v>
      </c>
      <c r="D40" s="20" t="n">
        <v>0.95</v>
      </c>
      <c r="E40" s="17" t="n">
        <v>22635.55</v>
      </c>
    </row>
    <row r="41" customFormat="false" ht="15" hidden="false" customHeight="false" outlineLevel="0" collapsed="false">
      <c r="A41" s="19" t="s">
        <v>447</v>
      </c>
      <c r="B41" s="19" t="s">
        <v>122</v>
      </c>
      <c r="C41" s="19" t="s">
        <v>205</v>
      </c>
      <c r="D41" s="20" t="n">
        <v>0.9</v>
      </c>
      <c r="E41" s="17" t="n">
        <v>23377.8</v>
      </c>
    </row>
    <row r="42" customFormat="false" ht="15" hidden="false" customHeight="false" outlineLevel="0" collapsed="false">
      <c r="A42" s="19" t="s">
        <v>447</v>
      </c>
      <c r="B42" s="19" t="s">
        <v>122</v>
      </c>
      <c r="C42" s="19" t="s">
        <v>206</v>
      </c>
      <c r="D42" s="20" t="n">
        <v>0.9</v>
      </c>
      <c r="E42" s="17" t="n">
        <v>41280</v>
      </c>
    </row>
    <row r="43" customFormat="false" ht="15" hidden="false" customHeight="false" outlineLevel="0" collapsed="false">
      <c r="A43" s="19" t="s">
        <v>447</v>
      </c>
      <c r="B43" s="19" t="s">
        <v>122</v>
      </c>
      <c r="C43" s="19" t="s">
        <v>303</v>
      </c>
      <c r="D43" s="20" t="n">
        <v>0.5</v>
      </c>
      <c r="E43" s="17" t="n">
        <v>10175</v>
      </c>
    </row>
    <row r="44" customFormat="false" ht="15" hidden="false" customHeight="false" outlineLevel="0" collapsed="false">
      <c r="A44" s="19" t="s">
        <v>447</v>
      </c>
      <c r="B44" s="19" t="s">
        <v>122</v>
      </c>
      <c r="C44" s="19" t="s">
        <v>305</v>
      </c>
      <c r="D44" s="20" t="n">
        <v>0.5</v>
      </c>
      <c r="E44" s="17" t="n">
        <v>8050</v>
      </c>
    </row>
    <row r="45" customFormat="false" ht="15" hidden="false" customHeight="false" outlineLevel="0" collapsed="false">
      <c r="A45" s="19" t="s">
        <v>448</v>
      </c>
      <c r="B45" s="19" t="s">
        <v>124</v>
      </c>
      <c r="C45" s="19" t="s">
        <v>201</v>
      </c>
      <c r="D45" s="20" t="n">
        <v>0.2</v>
      </c>
      <c r="E45" s="17" t="n">
        <v>11318.9</v>
      </c>
    </row>
    <row r="46" customFormat="false" ht="15" hidden="false" customHeight="false" outlineLevel="0" collapsed="false">
      <c r="A46" s="19" t="s">
        <v>448</v>
      </c>
      <c r="B46" s="19" t="s">
        <v>124</v>
      </c>
      <c r="C46" s="19" t="s">
        <v>203</v>
      </c>
      <c r="D46" s="20" t="n">
        <v>0.1</v>
      </c>
      <c r="E46" s="17" t="n">
        <v>11705.9</v>
      </c>
    </row>
    <row r="47" customFormat="false" ht="15" hidden="false" customHeight="false" outlineLevel="0" collapsed="false">
      <c r="A47" s="19" t="s">
        <v>449</v>
      </c>
      <c r="B47" s="19" t="s">
        <v>127</v>
      </c>
      <c r="C47" s="19" t="s">
        <v>203</v>
      </c>
      <c r="D47" s="20" t="n">
        <v>0.3</v>
      </c>
      <c r="E47" s="17" t="n">
        <v>20443.4</v>
      </c>
    </row>
    <row r="48" customFormat="false" ht="15" hidden="false" customHeight="false" outlineLevel="0" collapsed="false">
      <c r="A48" s="19" t="s">
        <v>450</v>
      </c>
      <c r="B48" s="19" t="s">
        <v>129</v>
      </c>
      <c r="C48" s="19" t="s">
        <v>203</v>
      </c>
      <c r="D48" s="20" t="n">
        <v>0.9</v>
      </c>
      <c r="E48" s="17" t="n">
        <v>96185.25</v>
      </c>
    </row>
    <row r="49" customFormat="false" ht="15" hidden="false" customHeight="false" outlineLevel="0" collapsed="false">
      <c r="A49" s="19" t="s">
        <v>450</v>
      </c>
      <c r="B49" s="19" t="s">
        <v>129</v>
      </c>
      <c r="C49" s="19" t="s">
        <v>205</v>
      </c>
      <c r="D49" s="20" t="n">
        <v>0.1</v>
      </c>
      <c r="E49" s="17" t="n">
        <v>6463.8</v>
      </c>
    </row>
    <row r="50" customFormat="false" ht="15" hidden="false" customHeight="false" outlineLevel="0" collapsed="false">
      <c r="A50" s="19" t="s">
        <v>451</v>
      </c>
      <c r="B50" s="19" t="s">
        <v>131</v>
      </c>
      <c r="C50" s="19" t="s">
        <v>203</v>
      </c>
      <c r="D50" s="20" t="n">
        <v>0.6</v>
      </c>
      <c r="E50" s="17" t="n">
        <v>16792.6</v>
      </c>
    </row>
    <row r="51" customFormat="false" ht="15" hidden="false" customHeight="false" outlineLevel="0" collapsed="false">
      <c r="A51" s="19" t="s">
        <v>452</v>
      </c>
      <c r="B51" s="19" t="s">
        <v>134</v>
      </c>
      <c r="C51" s="19" t="s">
        <v>201</v>
      </c>
      <c r="D51" s="20" t="n">
        <v>0.15</v>
      </c>
      <c r="E51" s="17" t="n">
        <v>14088</v>
      </c>
    </row>
    <row r="52" customFormat="false" ht="15" hidden="false" customHeight="false" outlineLevel="0" collapsed="false">
      <c r="A52" s="19" t="s">
        <v>453</v>
      </c>
      <c r="B52" s="19" t="s">
        <v>136</v>
      </c>
      <c r="C52" s="19" t="s">
        <v>201</v>
      </c>
      <c r="D52" s="20" t="n">
        <v>0.9</v>
      </c>
      <c r="E52" s="17" t="n">
        <v>47058</v>
      </c>
    </row>
    <row r="53" customFormat="false" ht="15" hidden="false" customHeight="false" outlineLevel="0" collapsed="false">
      <c r="A53" s="19" t="s">
        <v>453</v>
      </c>
      <c r="B53" s="19" t="s">
        <v>136</v>
      </c>
      <c r="C53" s="19" t="s">
        <v>204</v>
      </c>
      <c r="D53" s="20" t="n">
        <v>0.15</v>
      </c>
      <c r="E53" s="17" t="n">
        <v>9133.35</v>
      </c>
    </row>
    <row r="54" customFormat="false" ht="15" hidden="false" customHeight="false" outlineLevel="0" collapsed="false">
      <c r="A54" s="19" t="s">
        <v>453</v>
      </c>
      <c r="B54" s="19" t="s">
        <v>136</v>
      </c>
      <c r="C54" s="19" t="s">
        <v>217</v>
      </c>
      <c r="D54" s="20" t="n">
        <v>0.1</v>
      </c>
      <c r="E54" s="17" t="n">
        <v>7589.1</v>
      </c>
    </row>
    <row r="55" customFormat="false" ht="15" hidden="false" customHeight="false" outlineLevel="0" collapsed="false">
      <c r="A55" s="19" t="s">
        <v>454</v>
      </c>
      <c r="B55" s="19" t="s">
        <v>138</v>
      </c>
      <c r="C55" s="19" t="s">
        <v>203</v>
      </c>
      <c r="D55" s="20" t="n">
        <v>0.25</v>
      </c>
      <c r="E55" s="17" t="n">
        <v>25606.5</v>
      </c>
    </row>
    <row r="56" customFormat="false" ht="15" hidden="false" customHeight="false" outlineLevel="0" collapsed="false">
      <c r="A56" s="19" t="s">
        <v>455</v>
      </c>
      <c r="B56" s="19" t="s">
        <v>140</v>
      </c>
      <c r="C56" s="19" t="s">
        <v>203</v>
      </c>
      <c r="D56" s="20" t="n">
        <v>0.2</v>
      </c>
      <c r="E56" s="17" t="n">
        <v>22409.8</v>
      </c>
    </row>
    <row r="57" customFormat="false" ht="15" hidden="false" customHeight="false" outlineLevel="0" collapsed="false">
      <c r="A57" s="19" t="s">
        <v>455</v>
      </c>
      <c r="B57" s="19" t="s">
        <v>140</v>
      </c>
      <c r="C57" s="19" t="s">
        <v>204</v>
      </c>
      <c r="D57" s="20" t="n">
        <v>0.05</v>
      </c>
      <c r="E57" s="17" t="n">
        <v>5872.05</v>
      </c>
    </row>
    <row r="58" customFormat="false" ht="15" hidden="false" customHeight="false" outlineLevel="0" collapsed="false">
      <c r="A58" s="19" t="s">
        <v>456</v>
      </c>
      <c r="B58" s="19" t="s">
        <v>147</v>
      </c>
      <c r="C58" s="19" t="s">
        <v>345</v>
      </c>
      <c r="D58" s="20" t="n">
        <v>0.5</v>
      </c>
      <c r="E58" s="17" t="n">
        <v>6825</v>
      </c>
    </row>
    <row r="59" customFormat="false" ht="15" hidden="false" customHeight="false" outlineLevel="0" collapsed="false">
      <c r="A59" s="19" t="s">
        <v>457</v>
      </c>
      <c r="B59" s="19" t="s">
        <v>92</v>
      </c>
      <c r="C59" s="19" t="s">
        <v>206</v>
      </c>
      <c r="D59" s="20" t="n">
        <v>0.85</v>
      </c>
      <c r="E59" s="17" t="n">
        <v>8176.8</v>
      </c>
    </row>
    <row r="60" customFormat="false" ht="15" hidden="false" customHeight="false" outlineLevel="0" collapsed="false">
      <c r="A60" s="19" t="s">
        <v>458</v>
      </c>
      <c r="B60" s="19" t="s">
        <v>97</v>
      </c>
      <c r="C60" s="19" t="s">
        <v>217</v>
      </c>
      <c r="D60" s="20" t="n">
        <v>0.65</v>
      </c>
      <c r="E60" s="17" t="n">
        <v>10666.65</v>
      </c>
    </row>
    <row r="61" customFormat="false" ht="15" hidden="false" customHeight="false" outlineLevel="0" collapsed="false">
      <c r="A61" s="19" t="s">
        <v>458</v>
      </c>
      <c r="B61" s="19" t="s">
        <v>97</v>
      </c>
      <c r="C61" s="19" t="s">
        <v>218</v>
      </c>
      <c r="D61" s="20" t="n">
        <v>0.65</v>
      </c>
      <c r="E61" s="17" t="n">
        <v>17213.4</v>
      </c>
    </row>
    <row r="62" customFormat="false" ht="15" hidden="false" customHeight="false" outlineLevel="0" collapsed="false">
      <c r="A62" s="19" t="s">
        <v>458</v>
      </c>
      <c r="B62" s="19" t="s">
        <v>97</v>
      </c>
      <c r="C62" s="19" t="s">
        <v>227</v>
      </c>
      <c r="D62" s="20" t="n">
        <v>1</v>
      </c>
      <c r="E62" s="17" t="n">
        <v>10575</v>
      </c>
    </row>
    <row r="63" customFormat="false" ht="15" hidden="false" customHeight="false" outlineLevel="0" collapsed="false">
      <c r="A63" s="19" t="s">
        <v>459</v>
      </c>
      <c r="B63" s="19" t="s">
        <v>100</v>
      </c>
      <c r="C63" s="19" t="s">
        <v>207</v>
      </c>
      <c r="D63" s="20" t="n">
        <v>0.75</v>
      </c>
      <c r="E63" s="17" t="n">
        <v>9495.5</v>
      </c>
    </row>
    <row r="64" customFormat="false" ht="15" hidden="false" customHeight="false" outlineLevel="0" collapsed="false">
      <c r="A64" s="19" t="s">
        <v>460</v>
      </c>
      <c r="B64" s="19" t="s">
        <v>102</v>
      </c>
      <c r="C64" s="19" t="s">
        <v>206</v>
      </c>
      <c r="D64" s="20" t="n">
        <v>0.85</v>
      </c>
      <c r="E64" s="17" t="n">
        <v>41203.8</v>
      </c>
    </row>
    <row r="65" customFormat="false" ht="15" hidden="false" customHeight="false" outlineLevel="0" collapsed="false">
      <c r="A65" s="19" t="s">
        <v>460</v>
      </c>
      <c r="B65" s="19" t="s">
        <v>102</v>
      </c>
      <c r="C65" s="19" t="s">
        <v>243</v>
      </c>
      <c r="D65" s="20" t="n">
        <v>1</v>
      </c>
      <c r="E65" s="17" t="n">
        <v>22225</v>
      </c>
    </row>
    <row r="66" customFormat="false" ht="15" hidden="false" customHeight="false" outlineLevel="0" collapsed="false">
      <c r="A66" s="19" t="s">
        <v>460</v>
      </c>
      <c r="B66" s="19" t="s">
        <v>102</v>
      </c>
      <c r="C66" s="19" t="s">
        <v>245</v>
      </c>
      <c r="D66" s="20" t="n">
        <v>0.5</v>
      </c>
      <c r="E66" s="17" t="n">
        <v>8450</v>
      </c>
    </row>
    <row r="67" customFormat="false" ht="15" hidden="false" customHeight="false" outlineLevel="0" collapsed="false">
      <c r="A67" s="19" t="s">
        <v>460</v>
      </c>
      <c r="B67" s="19" t="s">
        <v>102</v>
      </c>
      <c r="C67" s="19" t="s">
        <v>247</v>
      </c>
      <c r="D67" s="20" t="n">
        <v>0.5</v>
      </c>
      <c r="E67" s="17" t="n">
        <v>10400</v>
      </c>
    </row>
    <row r="68" customFormat="false" ht="15" hidden="false" customHeight="false" outlineLevel="0" collapsed="false">
      <c r="A68" s="19" t="s">
        <v>461</v>
      </c>
      <c r="B68" s="19" t="s">
        <v>104</v>
      </c>
      <c r="C68" s="19" t="s">
        <v>207</v>
      </c>
      <c r="D68" s="20" t="n">
        <v>0.1</v>
      </c>
      <c r="E68" s="17" t="n">
        <v>1521.8</v>
      </c>
    </row>
    <row r="69" customFormat="false" ht="15" hidden="false" customHeight="false" outlineLevel="0" collapsed="false">
      <c r="A69" s="19" t="s">
        <v>461</v>
      </c>
      <c r="B69" s="19" t="s">
        <v>104</v>
      </c>
      <c r="C69" s="19" t="s">
        <v>257</v>
      </c>
      <c r="D69" s="20" t="n">
        <v>1</v>
      </c>
      <c r="E69" s="17" t="n">
        <v>11325</v>
      </c>
    </row>
    <row r="70" customFormat="false" ht="15" hidden="false" customHeight="false" outlineLevel="0" collapsed="false">
      <c r="A70" s="19" t="s">
        <v>461</v>
      </c>
      <c r="B70" s="19" t="s">
        <v>104</v>
      </c>
      <c r="C70" s="19" t="s">
        <v>259</v>
      </c>
      <c r="D70" s="20" t="n">
        <v>1</v>
      </c>
      <c r="E70" s="17" t="n">
        <v>14125</v>
      </c>
    </row>
    <row r="71" customFormat="false" ht="15" hidden="false" customHeight="false" outlineLevel="0" collapsed="false">
      <c r="A71" s="19" t="s">
        <v>461</v>
      </c>
      <c r="B71" s="19" t="s">
        <v>104</v>
      </c>
      <c r="C71" s="19" t="s">
        <v>261</v>
      </c>
      <c r="D71" s="20" t="n">
        <v>0.5</v>
      </c>
      <c r="E71" s="17" t="n">
        <v>10325</v>
      </c>
    </row>
    <row r="72" customFormat="false" ht="15" hidden="false" customHeight="false" outlineLevel="0" collapsed="false">
      <c r="A72" s="19" t="s">
        <v>462</v>
      </c>
      <c r="B72" s="19" t="s">
        <v>108</v>
      </c>
      <c r="C72" s="19" t="s">
        <v>203</v>
      </c>
      <c r="D72" s="20" t="n">
        <v>0.95</v>
      </c>
      <c r="E72" s="17" t="n">
        <v>6505.75</v>
      </c>
    </row>
    <row r="73" customFormat="false" ht="15" hidden="false" customHeight="false" outlineLevel="0" collapsed="false">
      <c r="A73" s="19" t="s">
        <v>462</v>
      </c>
      <c r="B73" s="19" t="s">
        <v>108</v>
      </c>
      <c r="C73" s="19" t="s">
        <v>217</v>
      </c>
      <c r="D73" s="20" t="n">
        <v>0.45</v>
      </c>
      <c r="E73" s="17" t="n">
        <v>14641</v>
      </c>
    </row>
    <row r="74" customFormat="false" ht="15" hidden="false" customHeight="false" outlineLevel="0" collapsed="false">
      <c r="A74" s="19" t="s">
        <v>462</v>
      </c>
      <c r="B74" s="19" t="s">
        <v>108</v>
      </c>
      <c r="C74" s="19" t="s">
        <v>269</v>
      </c>
      <c r="D74" s="20" t="n">
        <v>1</v>
      </c>
      <c r="E74" s="17" t="n">
        <v>4250</v>
      </c>
    </row>
    <row r="75" customFormat="false" ht="15" hidden="false" customHeight="false" outlineLevel="0" collapsed="false">
      <c r="A75" s="19" t="s">
        <v>463</v>
      </c>
      <c r="B75" s="19" t="s">
        <v>110</v>
      </c>
      <c r="C75" s="19" t="s">
        <v>203</v>
      </c>
      <c r="D75" s="20" t="n">
        <v>0.85</v>
      </c>
      <c r="E75" s="17" t="n">
        <v>22413.75</v>
      </c>
    </row>
    <row r="76" customFormat="false" ht="15" hidden="false" customHeight="false" outlineLevel="0" collapsed="false">
      <c r="A76" s="19" t="s">
        <v>463</v>
      </c>
      <c r="B76" s="19" t="s">
        <v>110</v>
      </c>
      <c r="C76" s="19" t="s">
        <v>206</v>
      </c>
      <c r="D76" s="20" t="n">
        <v>0.7</v>
      </c>
      <c r="E76" s="17" t="n">
        <v>40140</v>
      </c>
    </row>
    <row r="77" customFormat="false" ht="15" hidden="false" customHeight="false" outlineLevel="0" collapsed="false">
      <c r="A77" s="19" t="s">
        <v>464</v>
      </c>
      <c r="B77" s="19" t="s">
        <v>113</v>
      </c>
      <c r="C77" s="19" t="s">
        <v>201</v>
      </c>
      <c r="D77" s="20" t="n">
        <v>0.75</v>
      </c>
      <c r="E77" s="17" t="n">
        <v>5341.65</v>
      </c>
    </row>
    <row r="78" customFormat="false" ht="15" hidden="false" customHeight="false" outlineLevel="0" collapsed="false">
      <c r="A78" s="19" t="s">
        <v>464</v>
      </c>
      <c r="B78" s="19" t="s">
        <v>113</v>
      </c>
      <c r="C78" s="19" t="s">
        <v>203</v>
      </c>
      <c r="D78" s="20" t="n">
        <v>0.3</v>
      </c>
      <c r="E78" s="17" t="n">
        <v>10307.7</v>
      </c>
    </row>
    <row r="79" customFormat="false" ht="15" hidden="false" customHeight="false" outlineLevel="0" collapsed="false">
      <c r="A79" s="19" t="s">
        <v>464</v>
      </c>
      <c r="B79" s="19" t="s">
        <v>113</v>
      </c>
      <c r="C79" s="19" t="s">
        <v>204</v>
      </c>
      <c r="D79" s="20" t="n">
        <v>0.1</v>
      </c>
      <c r="E79" s="17" t="n">
        <v>3291</v>
      </c>
    </row>
    <row r="80" customFormat="false" ht="15" hidden="false" customHeight="false" outlineLevel="0" collapsed="false">
      <c r="A80" s="19" t="s">
        <v>464</v>
      </c>
      <c r="B80" s="19" t="s">
        <v>113</v>
      </c>
      <c r="C80" s="19" t="s">
        <v>217</v>
      </c>
      <c r="D80" s="20" t="n">
        <v>0.1</v>
      </c>
      <c r="E80" s="17" t="n">
        <v>5645.4</v>
      </c>
    </row>
    <row r="81" customFormat="false" ht="15" hidden="false" customHeight="false" outlineLevel="0" collapsed="false">
      <c r="A81" s="19" t="s">
        <v>465</v>
      </c>
      <c r="B81" s="19" t="s">
        <v>115</v>
      </c>
      <c r="C81" s="19" t="s">
        <v>205</v>
      </c>
      <c r="D81" s="20" t="n">
        <v>0.9</v>
      </c>
      <c r="E81" s="17" t="n">
        <v>9308.8</v>
      </c>
    </row>
    <row r="82" customFormat="false" ht="15" hidden="false" customHeight="false" outlineLevel="0" collapsed="false">
      <c r="A82" s="19" t="s">
        <v>465</v>
      </c>
      <c r="B82" s="19" t="s">
        <v>115</v>
      </c>
      <c r="C82" s="19" t="s">
        <v>287</v>
      </c>
      <c r="D82" s="20" t="n">
        <v>1</v>
      </c>
      <c r="E82" s="17" t="n">
        <v>4800</v>
      </c>
    </row>
    <row r="83" customFormat="false" ht="15" hidden="false" customHeight="false" outlineLevel="0" collapsed="false">
      <c r="A83" s="19" t="s">
        <v>466</v>
      </c>
      <c r="B83" s="19" t="s">
        <v>117</v>
      </c>
      <c r="C83" s="19" t="s">
        <v>203</v>
      </c>
      <c r="D83" s="20" t="n">
        <v>0.45</v>
      </c>
      <c r="E83" s="17" t="n">
        <v>10693.5</v>
      </c>
    </row>
    <row r="84" customFormat="false" ht="15" hidden="false" customHeight="false" outlineLevel="0" collapsed="false">
      <c r="A84" s="19" t="s">
        <v>466</v>
      </c>
      <c r="B84" s="19" t="s">
        <v>117</v>
      </c>
      <c r="C84" s="19" t="s">
        <v>218</v>
      </c>
      <c r="D84" s="20" t="n">
        <v>0.05</v>
      </c>
      <c r="E84" s="17" t="n">
        <v>3505.9</v>
      </c>
    </row>
    <row r="85" customFormat="false" ht="15" hidden="false" customHeight="false" outlineLevel="0" collapsed="false">
      <c r="A85" s="19" t="s">
        <v>466</v>
      </c>
      <c r="B85" s="19" t="s">
        <v>117</v>
      </c>
      <c r="C85" s="19" t="s">
        <v>289</v>
      </c>
      <c r="D85" s="20" t="n">
        <v>1</v>
      </c>
      <c r="E85" s="17" t="n">
        <v>4925</v>
      </c>
    </row>
    <row r="86" customFormat="false" ht="15" hidden="false" customHeight="false" outlineLevel="0" collapsed="false">
      <c r="A86" s="19" t="s">
        <v>467</v>
      </c>
      <c r="B86" s="19" t="s">
        <v>124</v>
      </c>
      <c r="C86" s="19" t="s">
        <v>201</v>
      </c>
      <c r="D86" s="20" t="n">
        <v>0.3</v>
      </c>
      <c r="E86" s="17" t="n">
        <v>11318.9</v>
      </c>
    </row>
    <row r="87" customFormat="false" ht="15" hidden="false" customHeight="false" outlineLevel="0" collapsed="false">
      <c r="A87" s="19" t="s">
        <v>467</v>
      </c>
      <c r="B87" s="19" t="s">
        <v>124</v>
      </c>
      <c r="C87" s="19" t="s">
        <v>203</v>
      </c>
      <c r="D87" s="20" t="n">
        <v>0.2</v>
      </c>
      <c r="E87" s="17" t="n">
        <v>11705.9</v>
      </c>
    </row>
    <row r="88" customFormat="false" ht="15" hidden="false" customHeight="false" outlineLevel="0" collapsed="false">
      <c r="A88" s="19" t="s">
        <v>468</v>
      </c>
      <c r="B88" s="19" t="s">
        <v>127</v>
      </c>
      <c r="C88" s="19" t="s">
        <v>203</v>
      </c>
      <c r="D88" s="20" t="n">
        <v>0.45</v>
      </c>
      <c r="E88" s="17" t="n">
        <v>15332.55</v>
      </c>
    </row>
    <row r="89" customFormat="false" ht="15" hidden="false" customHeight="false" outlineLevel="0" collapsed="false">
      <c r="A89" s="19" t="s">
        <v>468</v>
      </c>
      <c r="B89" s="19" t="s">
        <v>127</v>
      </c>
      <c r="C89" s="19" t="s">
        <v>204</v>
      </c>
      <c r="D89" s="20" t="n">
        <v>0.1</v>
      </c>
      <c r="E89" s="17" t="n">
        <v>7131.4</v>
      </c>
    </row>
    <row r="90" customFormat="false" ht="15" hidden="false" customHeight="false" outlineLevel="0" collapsed="false">
      <c r="A90" s="19" t="s">
        <v>468</v>
      </c>
      <c r="B90" s="19" t="s">
        <v>127</v>
      </c>
      <c r="C90" s="19" t="s">
        <v>217</v>
      </c>
      <c r="D90" s="20" t="n">
        <v>0.05</v>
      </c>
      <c r="E90" s="17" t="n">
        <v>6150.65</v>
      </c>
    </row>
    <row r="91" customFormat="false" ht="15" hidden="false" customHeight="false" outlineLevel="0" collapsed="false">
      <c r="A91" s="19" t="s">
        <v>469</v>
      </c>
      <c r="B91" s="19" t="s">
        <v>129</v>
      </c>
      <c r="C91" s="19" t="s">
        <v>203</v>
      </c>
      <c r="D91" s="20" t="n">
        <v>0.95</v>
      </c>
      <c r="E91" s="17" t="n">
        <v>6412.35</v>
      </c>
    </row>
    <row r="92" customFormat="false" ht="15" hidden="false" customHeight="false" outlineLevel="0" collapsed="false">
      <c r="A92" s="19" t="s">
        <v>469</v>
      </c>
      <c r="B92" s="19" t="s">
        <v>129</v>
      </c>
      <c r="C92" s="19" t="s">
        <v>205</v>
      </c>
      <c r="D92" s="20" t="n">
        <v>0.4</v>
      </c>
      <c r="E92" s="17" t="n">
        <v>19391.4</v>
      </c>
    </row>
    <row r="93" customFormat="false" ht="15" hidden="false" customHeight="false" outlineLevel="0" collapsed="false">
      <c r="A93" s="19" t="s">
        <v>469</v>
      </c>
      <c r="B93" s="19" t="s">
        <v>129</v>
      </c>
      <c r="C93" s="19" t="s">
        <v>206</v>
      </c>
      <c r="D93" s="20" t="n">
        <v>0.15</v>
      </c>
      <c r="E93" s="17" t="n">
        <v>23512.05</v>
      </c>
    </row>
    <row r="94" customFormat="false" ht="15" hidden="false" customHeight="false" outlineLevel="0" collapsed="false">
      <c r="A94" s="19" t="s">
        <v>470</v>
      </c>
      <c r="B94" s="19" t="s">
        <v>131</v>
      </c>
      <c r="C94" s="19" t="s">
        <v>203</v>
      </c>
      <c r="D94" s="20" t="n">
        <v>0.9</v>
      </c>
      <c r="E94" s="17" t="n">
        <v>9159.6</v>
      </c>
    </row>
    <row r="95" customFormat="false" ht="15" hidden="false" customHeight="false" outlineLevel="0" collapsed="false">
      <c r="A95" s="19" t="s">
        <v>471</v>
      </c>
      <c r="B95" s="19" t="s">
        <v>134</v>
      </c>
      <c r="C95" s="19" t="s">
        <v>201</v>
      </c>
      <c r="D95" s="20" t="n">
        <v>0.25</v>
      </c>
      <c r="E95" s="17" t="n">
        <v>9392</v>
      </c>
    </row>
    <row r="96" customFormat="false" ht="15" hidden="false" customHeight="false" outlineLevel="0" collapsed="false">
      <c r="A96" s="19" t="s">
        <v>472</v>
      </c>
      <c r="B96" s="19" t="s">
        <v>136</v>
      </c>
      <c r="C96" s="19" t="s">
        <v>201</v>
      </c>
      <c r="D96" s="20" t="n">
        <v>0.95</v>
      </c>
      <c r="E96" s="17" t="n">
        <v>3137.2</v>
      </c>
    </row>
    <row r="97" customFormat="false" ht="15" hidden="false" customHeight="false" outlineLevel="0" collapsed="false">
      <c r="A97" s="19" t="s">
        <v>472</v>
      </c>
      <c r="B97" s="19" t="s">
        <v>136</v>
      </c>
      <c r="C97" s="19" t="s">
        <v>204</v>
      </c>
      <c r="D97" s="20" t="n">
        <v>0.6</v>
      </c>
      <c r="E97" s="17" t="n">
        <v>27400.05</v>
      </c>
    </row>
    <row r="98" customFormat="false" ht="15" hidden="false" customHeight="false" outlineLevel="0" collapsed="false">
      <c r="A98" s="19" t="s">
        <v>472</v>
      </c>
      <c r="B98" s="19" t="s">
        <v>136</v>
      </c>
      <c r="C98" s="19" t="s">
        <v>217</v>
      </c>
      <c r="D98" s="20" t="n">
        <v>0.45</v>
      </c>
      <c r="E98" s="17" t="n">
        <v>26561.85</v>
      </c>
    </row>
    <row r="99" customFormat="false" ht="15" hidden="false" customHeight="false" outlineLevel="0" collapsed="false">
      <c r="A99" s="19" t="s">
        <v>472</v>
      </c>
      <c r="B99" s="19" t="s">
        <v>136</v>
      </c>
      <c r="C99" s="19" t="s">
        <v>218</v>
      </c>
      <c r="D99" s="20" t="n">
        <v>0.05</v>
      </c>
      <c r="E99" s="17" t="n">
        <v>1971.1</v>
      </c>
    </row>
    <row r="100" customFormat="false" ht="15" hidden="false" customHeight="false" outlineLevel="0" collapsed="false">
      <c r="A100" s="19" t="s">
        <v>473</v>
      </c>
      <c r="B100" s="19" t="s">
        <v>138</v>
      </c>
      <c r="C100" s="19" t="s">
        <v>203</v>
      </c>
      <c r="D100" s="20" t="n">
        <v>0.45</v>
      </c>
      <c r="E100" s="17" t="n">
        <v>20485.2</v>
      </c>
    </row>
    <row r="101" customFormat="false" ht="15" hidden="false" customHeight="false" outlineLevel="0" collapsed="false">
      <c r="A101" s="19" t="s">
        <v>473</v>
      </c>
      <c r="B101" s="19" t="s">
        <v>138</v>
      </c>
      <c r="C101" s="19" t="s">
        <v>204</v>
      </c>
      <c r="D101" s="20" t="n">
        <v>0.1</v>
      </c>
      <c r="E101" s="17" t="n">
        <v>11433.8</v>
      </c>
    </row>
    <row r="102" customFormat="false" ht="15" hidden="false" customHeight="false" outlineLevel="0" collapsed="false">
      <c r="A102" s="19" t="s">
        <v>474</v>
      </c>
      <c r="B102" s="19" t="s">
        <v>144</v>
      </c>
      <c r="C102" s="19" t="s">
        <v>203</v>
      </c>
      <c r="D102" s="20" t="n">
        <v>0.05</v>
      </c>
      <c r="E102" s="17" t="n">
        <v>1967.95</v>
      </c>
    </row>
    <row r="103" customFormat="false" ht="15" hidden="false" customHeight="false" outlineLevel="0" collapsed="false">
      <c r="A103" s="19" t="s">
        <v>475</v>
      </c>
      <c r="B103" s="19" t="s">
        <v>87</v>
      </c>
      <c r="C103" s="19" t="s">
        <v>206</v>
      </c>
      <c r="D103" s="20" t="n">
        <v>0.95</v>
      </c>
      <c r="E103" s="17" t="n">
        <v>7746.5</v>
      </c>
    </row>
    <row r="104" customFormat="false" ht="15" hidden="false" customHeight="false" outlineLevel="0" collapsed="false">
      <c r="A104" s="19" t="s">
        <v>476</v>
      </c>
      <c r="B104" s="19" t="s">
        <v>92</v>
      </c>
      <c r="C104" s="19" t="s">
        <v>206</v>
      </c>
      <c r="D104" s="20" t="n">
        <v>0.95</v>
      </c>
      <c r="E104" s="17" t="n">
        <v>5451.2</v>
      </c>
    </row>
    <row r="105" customFormat="false" ht="15" hidden="false" customHeight="false" outlineLevel="0" collapsed="false">
      <c r="A105" s="19" t="s">
        <v>477</v>
      </c>
      <c r="B105" s="19" t="s">
        <v>94</v>
      </c>
      <c r="C105" s="19" t="s">
        <v>221</v>
      </c>
      <c r="D105" s="20" t="n">
        <v>0.5</v>
      </c>
      <c r="E105" s="17" t="n">
        <v>3700</v>
      </c>
    </row>
    <row r="106" customFormat="false" ht="15" hidden="false" customHeight="false" outlineLevel="0" collapsed="false">
      <c r="A106" s="19" t="s">
        <v>478</v>
      </c>
      <c r="B106" s="19" t="s">
        <v>97</v>
      </c>
      <c r="C106" s="19" t="s">
        <v>217</v>
      </c>
      <c r="D106" s="20" t="n">
        <v>0.8</v>
      </c>
      <c r="E106" s="17" t="n">
        <v>10666.65</v>
      </c>
    </row>
    <row r="107" customFormat="false" ht="15" hidden="false" customHeight="false" outlineLevel="0" collapsed="false">
      <c r="A107" s="19" t="s">
        <v>478</v>
      </c>
      <c r="B107" s="19" t="s">
        <v>97</v>
      </c>
      <c r="C107" s="19" t="s">
        <v>218</v>
      </c>
      <c r="D107" s="20" t="n">
        <v>0.85</v>
      </c>
      <c r="E107" s="17" t="n">
        <v>17213.4</v>
      </c>
    </row>
    <row r="108" customFormat="false" ht="15" hidden="false" customHeight="false" outlineLevel="0" collapsed="false">
      <c r="A108" s="19" t="s">
        <v>479</v>
      </c>
      <c r="B108" s="19" t="s">
        <v>100</v>
      </c>
      <c r="C108" s="19" t="s">
        <v>207</v>
      </c>
      <c r="D108" s="20" t="n">
        <v>0.95</v>
      </c>
      <c r="E108" s="17" t="n">
        <v>5426</v>
      </c>
    </row>
    <row r="109" customFormat="false" ht="15" hidden="false" customHeight="false" outlineLevel="0" collapsed="false">
      <c r="A109" s="19" t="s">
        <v>479</v>
      </c>
      <c r="B109" s="19" t="s">
        <v>100</v>
      </c>
      <c r="C109" s="19" t="s">
        <v>239</v>
      </c>
      <c r="D109" s="20" t="n">
        <v>0.5</v>
      </c>
      <c r="E109" s="17" t="n">
        <v>8550</v>
      </c>
    </row>
    <row r="110" customFormat="false" ht="15" hidden="false" customHeight="false" outlineLevel="0" collapsed="false">
      <c r="A110" s="19" t="s">
        <v>480</v>
      </c>
      <c r="B110" s="19" t="s">
        <v>102</v>
      </c>
      <c r="C110" s="19" t="s">
        <v>206</v>
      </c>
      <c r="D110" s="20" t="n">
        <v>0.95</v>
      </c>
      <c r="E110" s="17" t="n">
        <v>27469.2</v>
      </c>
    </row>
    <row r="111" customFormat="false" ht="15" hidden="false" customHeight="false" outlineLevel="0" collapsed="false">
      <c r="A111" s="19" t="s">
        <v>480</v>
      </c>
      <c r="B111" s="19" t="s">
        <v>102</v>
      </c>
      <c r="C111" s="19" t="s">
        <v>245</v>
      </c>
      <c r="D111" s="20" t="n">
        <v>1</v>
      </c>
      <c r="E111" s="17" t="n">
        <v>8450</v>
      </c>
    </row>
    <row r="112" customFormat="false" ht="15" hidden="false" customHeight="false" outlineLevel="0" collapsed="false">
      <c r="A112" s="19" t="s">
        <v>480</v>
      </c>
      <c r="B112" s="19" t="s">
        <v>102</v>
      </c>
      <c r="C112" s="19" t="s">
        <v>247</v>
      </c>
      <c r="D112" s="20" t="n">
        <v>1</v>
      </c>
      <c r="E112" s="17" t="n">
        <v>10400</v>
      </c>
    </row>
    <row r="113" customFormat="false" ht="15" hidden="false" customHeight="false" outlineLevel="0" collapsed="false">
      <c r="A113" s="19" t="s">
        <v>480</v>
      </c>
      <c r="B113" s="19" t="s">
        <v>102</v>
      </c>
      <c r="C113" s="19" t="s">
        <v>249</v>
      </c>
      <c r="D113" s="20" t="n">
        <v>0.5</v>
      </c>
      <c r="E113" s="17" t="n">
        <v>32900</v>
      </c>
    </row>
    <row r="114" customFormat="false" ht="15" hidden="false" customHeight="false" outlineLevel="0" collapsed="false">
      <c r="A114" s="19" t="s">
        <v>481</v>
      </c>
      <c r="B114" s="19" t="s">
        <v>104</v>
      </c>
      <c r="C114" s="19" t="s">
        <v>207</v>
      </c>
      <c r="D114" s="20" t="n">
        <v>0.45</v>
      </c>
      <c r="E114" s="17" t="n">
        <v>5326.3</v>
      </c>
    </row>
    <row r="115" customFormat="false" ht="15" hidden="false" customHeight="false" outlineLevel="0" collapsed="false">
      <c r="A115" s="19" t="s">
        <v>481</v>
      </c>
      <c r="B115" s="19" t="s">
        <v>104</v>
      </c>
      <c r="C115" s="19" t="s">
        <v>261</v>
      </c>
      <c r="D115" s="20" t="n">
        <v>1</v>
      </c>
      <c r="E115" s="17" t="n">
        <v>10325</v>
      </c>
    </row>
    <row r="116" customFormat="false" ht="15" hidden="false" customHeight="false" outlineLevel="0" collapsed="false">
      <c r="A116" s="19" t="s">
        <v>482</v>
      </c>
      <c r="B116" s="19" t="s">
        <v>106</v>
      </c>
      <c r="C116" s="19" t="s">
        <v>203</v>
      </c>
      <c r="D116" s="20" t="n">
        <v>1</v>
      </c>
      <c r="E116" s="17" t="n">
        <v>7361.8</v>
      </c>
    </row>
    <row r="117" customFormat="false" ht="15" hidden="false" customHeight="false" outlineLevel="0" collapsed="false">
      <c r="A117" s="19" t="s">
        <v>482</v>
      </c>
      <c r="B117" s="19" t="s">
        <v>106</v>
      </c>
      <c r="C117" s="19" t="s">
        <v>217</v>
      </c>
      <c r="D117" s="20" t="n">
        <v>1</v>
      </c>
      <c r="E117" s="17" t="n">
        <v>7811</v>
      </c>
    </row>
    <row r="118" customFormat="false" ht="15" hidden="false" customHeight="false" outlineLevel="0" collapsed="false">
      <c r="A118" s="19" t="s">
        <v>482</v>
      </c>
      <c r="B118" s="19" t="s">
        <v>106</v>
      </c>
      <c r="C118" s="19" t="s">
        <v>207</v>
      </c>
      <c r="D118" s="20" t="n">
        <v>1</v>
      </c>
      <c r="E118" s="17" t="n">
        <v>1896.6</v>
      </c>
    </row>
    <row r="119" customFormat="false" ht="15" hidden="false" customHeight="false" outlineLevel="0" collapsed="false">
      <c r="A119" s="19" t="s">
        <v>482</v>
      </c>
      <c r="B119" s="19" t="s">
        <v>106</v>
      </c>
      <c r="C119" s="19" t="s">
        <v>265</v>
      </c>
      <c r="D119" s="20" t="n">
        <v>1</v>
      </c>
      <c r="E119" s="17" t="n">
        <v>7525</v>
      </c>
    </row>
    <row r="120" customFormat="false" ht="15" hidden="false" customHeight="false" outlineLevel="0" collapsed="false">
      <c r="A120" s="19" t="s">
        <v>482</v>
      </c>
      <c r="B120" s="19" t="s">
        <v>106</v>
      </c>
      <c r="C120" s="19" t="s">
        <v>267</v>
      </c>
      <c r="D120" s="20" t="n">
        <v>1</v>
      </c>
      <c r="E120" s="17" t="n">
        <v>15700</v>
      </c>
    </row>
    <row r="121" customFormat="false" ht="15" hidden="false" customHeight="false" outlineLevel="0" collapsed="false">
      <c r="A121" s="19" t="s">
        <v>484</v>
      </c>
      <c r="B121" s="19" t="s">
        <v>108</v>
      </c>
      <c r="C121" s="19" t="s">
        <v>217</v>
      </c>
      <c r="D121" s="20" t="n">
        <v>0.65</v>
      </c>
      <c r="E121" s="17" t="n">
        <v>14641</v>
      </c>
    </row>
    <row r="122" customFormat="false" ht="15" hidden="false" customHeight="false" outlineLevel="0" collapsed="false">
      <c r="A122" s="19" t="s">
        <v>485</v>
      </c>
      <c r="B122" s="19" t="s">
        <v>110</v>
      </c>
      <c r="C122" s="19" t="s">
        <v>203</v>
      </c>
      <c r="D122" s="20" t="n">
        <v>0.95</v>
      </c>
      <c r="E122" s="17" t="n">
        <v>14942.5</v>
      </c>
    </row>
    <row r="123" customFormat="false" ht="15" hidden="false" customHeight="false" outlineLevel="0" collapsed="false">
      <c r="A123" s="19" t="s">
        <v>485</v>
      </c>
      <c r="B123" s="19" t="s">
        <v>110</v>
      </c>
      <c r="C123" s="19" t="s">
        <v>206</v>
      </c>
      <c r="D123" s="20" t="n">
        <v>0.9</v>
      </c>
      <c r="E123" s="17" t="n">
        <v>32112</v>
      </c>
    </row>
    <row r="124" customFormat="false" ht="15" hidden="false" customHeight="false" outlineLevel="0" collapsed="false">
      <c r="A124" s="19" t="s">
        <v>486</v>
      </c>
      <c r="B124" s="19" t="s">
        <v>113</v>
      </c>
      <c r="C124" s="19" t="s">
        <v>201</v>
      </c>
      <c r="D124" s="20" t="n">
        <v>0.9</v>
      </c>
      <c r="E124" s="17" t="n">
        <v>5341.65</v>
      </c>
    </row>
    <row r="125" customFormat="false" ht="15" hidden="false" customHeight="false" outlineLevel="0" collapsed="false">
      <c r="A125" s="19" t="s">
        <v>486</v>
      </c>
      <c r="B125" s="19" t="s">
        <v>113</v>
      </c>
      <c r="C125" s="19" t="s">
        <v>203</v>
      </c>
      <c r="D125" s="20" t="n">
        <v>0.45</v>
      </c>
      <c r="E125" s="17" t="n">
        <v>10307.7</v>
      </c>
    </row>
    <row r="126" customFormat="false" ht="15" hidden="false" customHeight="false" outlineLevel="0" collapsed="false">
      <c r="A126" s="19" t="s">
        <v>486</v>
      </c>
      <c r="B126" s="19" t="s">
        <v>113</v>
      </c>
      <c r="C126" s="19" t="s">
        <v>204</v>
      </c>
      <c r="D126" s="20" t="n">
        <v>0.25</v>
      </c>
      <c r="E126" s="17" t="n">
        <v>9873</v>
      </c>
    </row>
    <row r="127" customFormat="false" ht="15" hidden="false" customHeight="false" outlineLevel="0" collapsed="false">
      <c r="A127" s="19" t="s">
        <v>486</v>
      </c>
      <c r="B127" s="19" t="s">
        <v>113</v>
      </c>
      <c r="C127" s="19" t="s">
        <v>217</v>
      </c>
      <c r="D127" s="20" t="n">
        <v>0.2</v>
      </c>
      <c r="E127" s="17" t="n">
        <v>5645.4</v>
      </c>
    </row>
    <row r="128" customFormat="false" ht="15" hidden="false" customHeight="false" outlineLevel="0" collapsed="false">
      <c r="A128" s="19" t="s">
        <v>486</v>
      </c>
      <c r="B128" s="19" t="s">
        <v>113</v>
      </c>
      <c r="C128" s="19" t="s">
        <v>281</v>
      </c>
      <c r="D128" s="20" t="n">
        <v>0.5</v>
      </c>
      <c r="E128" s="17" t="n">
        <v>10175</v>
      </c>
    </row>
    <row r="129" customFormat="false" ht="15" hidden="false" customHeight="false" outlineLevel="0" collapsed="false">
      <c r="A129" s="19" t="s">
        <v>487</v>
      </c>
      <c r="B129" s="19" t="s">
        <v>115</v>
      </c>
      <c r="C129" s="19" t="s">
        <v>205</v>
      </c>
      <c r="D129" s="20" t="n">
        <v>0.95</v>
      </c>
      <c r="E129" s="17" t="n">
        <v>2327.2</v>
      </c>
    </row>
    <row r="130" customFormat="false" ht="15" hidden="false" customHeight="false" outlineLevel="0" collapsed="false">
      <c r="A130" s="19" t="s">
        <v>488</v>
      </c>
      <c r="B130" s="19" t="s">
        <v>117</v>
      </c>
      <c r="C130" s="19" t="s">
        <v>203</v>
      </c>
      <c r="D130" s="20" t="n">
        <v>0.6</v>
      </c>
      <c r="E130" s="17" t="n">
        <v>10693.5</v>
      </c>
    </row>
    <row r="131" customFormat="false" ht="15" hidden="false" customHeight="false" outlineLevel="0" collapsed="false">
      <c r="A131" s="19" t="s">
        <v>488</v>
      </c>
      <c r="B131" s="19" t="s">
        <v>117</v>
      </c>
      <c r="C131" s="19" t="s">
        <v>218</v>
      </c>
      <c r="D131" s="20" t="n">
        <v>0.15</v>
      </c>
      <c r="E131" s="17" t="n">
        <v>7011.8</v>
      </c>
    </row>
    <row r="132" customFormat="false" ht="15" hidden="false" customHeight="false" outlineLevel="0" collapsed="false">
      <c r="A132" s="19" t="s">
        <v>489</v>
      </c>
      <c r="B132" s="19" t="s">
        <v>120</v>
      </c>
      <c r="C132" s="19" t="s">
        <v>203</v>
      </c>
      <c r="D132" s="20" t="n">
        <v>0.95</v>
      </c>
      <c r="E132" s="17" t="n">
        <v>19116.5</v>
      </c>
    </row>
    <row r="133" customFormat="false" ht="15" hidden="false" customHeight="false" outlineLevel="0" collapsed="false">
      <c r="A133" s="19" t="s">
        <v>489</v>
      </c>
      <c r="B133" s="19" t="s">
        <v>120</v>
      </c>
      <c r="C133" s="19" t="s">
        <v>204</v>
      </c>
      <c r="D133" s="20" t="n">
        <v>0.45</v>
      </c>
      <c r="E133" s="17" t="n">
        <v>48513.9</v>
      </c>
    </row>
    <row r="134" customFormat="false" ht="15" hidden="false" customHeight="false" outlineLevel="0" collapsed="false">
      <c r="A134" s="19" t="s">
        <v>489</v>
      </c>
      <c r="B134" s="19" t="s">
        <v>120</v>
      </c>
      <c r="C134" s="19" t="s">
        <v>218</v>
      </c>
      <c r="D134" s="20" t="n">
        <v>0.35</v>
      </c>
      <c r="E134" s="17" t="n">
        <v>20647</v>
      </c>
    </row>
    <row r="135" customFormat="false" ht="15" hidden="false" customHeight="false" outlineLevel="0" collapsed="false">
      <c r="A135" s="19" t="s">
        <v>490</v>
      </c>
      <c r="B135" s="19" t="s">
        <v>122</v>
      </c>
      <c r="C135" s="19" t="s">
        <v>205</v>
      </c>
      <c r="D135" s="20" t="n">
        <v>0.95</v>
      </c>
      <c r="E135" s="17" t="n">
        <v>1948.15</v>
      </c>
    </row>
    <row r="136" customFormat="false" ht="15" hidden="false" customHeight="false" outlineLevel="0" collapsed="false">
      <c r="A136" s="19" t="s">
        <v>490</v>
      </c>
      <c r="B136" s="19" t="s">
        <v>122</v>
      </c>
      <c r="C136" s="19" t="s">
        <v>206</v>
      </c>
      <c r="D136" s="20" t="n">
        <v>0.95</v>
      </c>
      <c r="E136" s="17" t="n">
        <v>2580</v>
      </c>
    </row>
    <row r="137" customFormat="false" ht="15" hidden="false" customHeight="false" outlineLevel="0" collapsed="false">
      <c r="A137" s="19" t="s">
        <v>490</v>
      </c>
      <c r="B137" s="19" t="s">
        <v>122</v>
      </c>
      <c r="C137" s="19" t="s">
        <v>207</v>
      </c>
      <c r="D137" s="20" t="n">
        <v>0.7</v>
      </c>
      <c r="E137" s="17" t="n">
        <v>12267.5</v>
      </c>
    </row>
    <row r="138" customFormat="false" ht="15" hidden="false" customHeight="false" outlineLevel="0" collapsed="false">
      <c r="A138" s="19" t="s">
        <v>490</v>
      </c>
      <c r="B138" s="19" t="s">
        <v>122</v>
      </c>
      <c r="C138" s="19" t="s">
        <v>303</v>
      </c>
      <c r="D138" s="20" t="n">
        <v>1</v>
      </c>
      <c r="E138" s="17" t="n">
        <v>10175</v>
      </c>
    </row>
    <row r="139" customFormat="false" ht="15" hidden="false" customHeight="false" outlineLevel="0" collapsed="false">
      <c r="A139" s="19" t="s">
        <v>490</v>
      </c>
      <c r="B139" s="19" t="s">
        <v>122</v>
      </c>
      <c r="C139" s="19" t="s">
        <v>305</v>
      </c>
      <c r="D139" s="20" t="n">
        <v>1</v>
      </c>
      <c r="E139" s="17" t="n">
        <v>8050</v>
      </c>
    </row>
    <row r="140" customFormat="false" ht="15" hidden="false" customHeight="false" outlineLevel="0" collapsed="false">
      <c r="A140" s="19" t="s">
        <v>490</v>
      </c>
      <c r="B140" s="19" t="s">
        <v>122</v>
      </c>
      <c r="C140" s="19" t="s">
        <v>307</v>
      </c>
      <c r="D140" s="20" t="n">
        <v>0.5</v>
      </c>
      <c r="E140" s="17" t="n">
        <v>10075</v>
      </c>
    </row>
    <row r="141" customFormat="false" ht="15" hidden="false" customHeight="false" outlineLevel="0" collapsed="false">
      <c r="A141" s="19" t="s">
        <v>491</v>
      </c>
      <c r="B141" s="19" t="s">
        <v>124</v>
      </c>
      <c r="C141" s="19" t="s">
        <v>201</v>
      </c>
      <c r="D141" s="20" t="n">
        <v>0.4</v>
      </c>
      <c r="E141" s="17" t="n">
        <v>11318.9</v>
      </c>
    </row>
    <row r="142" customFormat="false" ht="15" hidden="false" customHeight="false" outlineLevel="0" collapsed="false">
      <c r="A142" s="19" t="s">
        <v>491</v>
      </c>
      <c r="B142" s="19" t="s">
        <v>124</v>
      </c>
      <c r="C142" s="19" t="s">
        <v>203</v>
      </c>
      <c r="D142" s="20" t="n">
        <v>0.3</v>
      </c>
      <c r="E142" s="17" t="n">
        <v>11705.9</v>
      </c>
    </row>
    <row r="143" customFormat="false" ht="15" hidden="false" customHeight="false" outlineLevel="0" collapsed="false">
      <c r="A143" s="19" t="s">
        <v>491</v>
      </c>
      <c r="B143" s="19" t="s">
        <v>124</v>
      </c>
      <c r="C143" s="19" t="s">
        <v>217</v>
      </c>
      <c r="D143" s="20" t="n">
        <v>0.05</v>
      </c>
      <c r="E143" s="17" t="n">
        <v>4426.9</v>
      </c>
    </row>
    <row r="144" customFormat="false" ht="15" hidden="false" customHeight="false" outlineLevel="0" collapsed="false">
      <c r="A144" s="19" t="s">
        <v>491</v>
      </c>
      <c r="B144" s="19" t="s">
        <v>124</v>
      </c>
      <c r="C144" s="19" t="s">
        <v>311</v>
      </c>
      <c r="D144" s="20" t="n">
        <v>0.5</v>
      </c>
      <c r="E144" s="17" t="n">
        <v>9425</v>
      </c>
    </row>
    <row r="145" customFormat="false" ht="15" hidden="false" customHeight="false" outlineLevel="0" collapsed="false">
      <c r="A145" s="19" t="s">
        <v>492</v>
      </c>
      <c r="B145" s="19" t="s">
        <v>127</v>
      </c>
      <c r="C145" s="19" t="s">
        <v>203</v>
      </c>
      <c r="D145" s="20" t="n">
        <v>0.6</v>
      </c>
      <c r="E145" s="17" t="n">
        <v>15332.55</v>
      </c>
    </row>
    <row r="146" customFormat="false" ht="15" hidden="false" customHeight="false" outlineLevel="0" collapsed="false">
      <c r="A146" s="19" t="s">
        <v>492</v>
      </c>
      <c r="B146" s="19" t="s">
        <v>127</v>
      </c>
      <c r="C146" s="19" t="s">
        <v>204</v>
      </c>
      <c r="D146" s="20" t="n">
        <v>0.2</v>
      </c>
      <c r="E146" s="17" t="n">
        <v>7131.4</v>
      </c>
    </row>
    <row r="147" customFormat="false" ht="15" hidden="false" customHeight="false" outlineLevel="0" collapsed="false">
      <c r="A147" s="19" t="s">
        <v>492</v>
      </c>
      <c r="B147" s="19" t="s">
        <v>127</v>
      </c>
      <c r="C147" s="19" t="s">
        <v>217</v>
      </c>
      <c r="D147" s="20" t="n">
        <v>0.2</v>
      </c>
      <c r="E147" s="17" t="n">
        <v>18451.95</v>
      </c>
    </row>
    <row r="148" customFormat="false" ht="15" hidden="false" customHeight="false" outlineLevel="0" collapsed="false">
      <c r="A148" s="19" t="s">
        <v>493</v>
      </c>
      <c r="B148" s="19" t="s">
        <v>129</v>
      </c>
      <c r="C148" s="19" t="s">
        <v>205</v>
      </c>
      <c r="D148" s="20" t="n">
        <v>0.8</v>
      </c>
      <c r="E148" s="17" t="n">
        <v>25855.2</v>
      </c>
    </row>
    <row r="149" customFormat="false" ht="15" hidden="false" customHeight="false" outlineLevel="0" collapsed="false">
      <c r="A149" s="19" t="s">
        <v>493</v>
      </c>
      <c r="B149" s="19" t="s">
        <v>129</v>
      </c>
      <c r="C149" s="19" t="s">
        <v>206</v>
      </c>
      <c r="D149" s="20" t="n">
        <v>0.45</v>
      </c>
      <c r="E149" s="17" t="n">
        <v>47024.1</v>
      </c>
    </row>
    <row r="150" customFormat="false" ht="15" hidden="false" customHeight="false" outlineLevel="0" collapsed="false">
      <c r="A150" s="19" t="s">
        <v>494</v>
      </c>
      <c r="B150" s="19" t="s">
        <v>131</v>
      </c>
      <c r="C150" s="19" t="s">
        <v>203</v>
      </c>
      <c r="D150" s="20" t="n">
        <v>0.95</v>
      </c>
      <c r="E150" s="17" t="n">
        <v>1526.6</v>
      </c>
    </row>
    <row r="151" customFormat="false" ht="15" hidden="false" customHeight="false" outlineLevel="0" collapsed="false">
      <c r="A151" s="19" t="s">
        <v>494</v>
      </c>
      <c r="B151" s="19" t="s">
        <v>131</v>
      </c>
      <c r="C151" s="19" t="s">
        <v>205</v>
      </c>
      <c r="D151" s="20" t="n">
        <v>0.2</v>
      </c>
      <c r="E151" s="17" t="n">
        <v>8218.6</v>
      </c>
    </row>
    <row r="152" customFormat="false" ht="15" hidden="false" customHeight="false" outlineLevel="0" collapsed="false">
      <c r="A152" s="19" t="s">
        <v>495</v>
      </c>
      <c r="B152" s="19" t="s">
        <v>134</v>
      </c>
      <c r="C152" s="19" t="s">
        <v>201</v>
      </c>
      <c r="D152" s="20" t="n">
        <v>0.45</v>
      </c>
      <c r="E152" s="17" t="n">
        <v>18784</v>
      </c>
    </row>
    <row r="153" customFormat="false" ht="15" hidden="false" customHeight="false" outlineLevel="0" collapsed="false">
      <c r="A153" s="19" t="s">
        <v>495</v>
      </c>
      <c r="B153" s="19" t="s">
        <v>134</v>
      </c>
      <c r="C153" s="19" t="s">
        <v>203</v>
      </c>
      <c r="D153" s="20" t="n">
        <v>0.1</v>
      </c>
      <c r="E153" s="17" t="n">
        <v>4923.3</v>
      </c>
    </row>
    <row r="154" customFormat="false" ht="15" hidden="false" customHeight="false" outlineLevel="0" collapsed="false">
      <c r="A154" s="19" t="s">
        <v>496</v>
      </c>
      <c r="B154" s="19" t="s">
        <v>136</v>
      </c>
      <c r="C154" s="19" t="s">
        <v>204</v>
      </c>
      <c r="D154" s="20" t="n">
        <v>0.95</v>
      </c>
      <c r="E154" s="17" t="n">
        <v>21311.15</v>
      </c>
    </row>
    <row r="155" customFormat="false" ht="15" hidden="false" customHeight="false" outlineLevel="0" collapsed="false">
      <c r="A155" s="19" t="s">
        <v>496</v>
      </c>
      <c r="B155" s="19" t="s">
        <v>136</v>
      </c>
      <c r="C155" s="19" t="s">
        <v>217</v>
      </c>
      <c r="D155" s="20" t="n">
        <v>0.9</v>
      </c>
      <c r="E155" s="17" t="n">
        <v>34150.95</v>
      </c>
    </row>
    <row r="156" customFormat="false" ht="15" hidden="false" customHeight="false" outlineLevel="0" collapsed="false">
      <c r="A156" s="19" t="s">
        <v>496</v>
      </c>
      <c r="B156" s="19" t="s">
        <v>136</v>
      </c>
      <c r="C156" s="19" t="s">
        <v>218</v>
      </c>
      <c r="D156" s="20" t="n">
        <v>0.35</v>
      </c>
      <c r="E156" s="17" t="n">
        <v>11826.6</v>
      </c>
    </row>
    <row r="157" customFormat="false" ht="15" hidden="false" customHeight="false" outlineLevel="0" collapsed="false">
      <c r="A157" s="19" t="s">
        <v>496</v>
      </c>
      <c r="B157" s="19" t="s">
        <v>136</v>
      </c>
      <c r="C157" s="19" t="s">
        <v>206</v>
      </c>
      <c r="D157" s="20" t="n">
        <v>0.1</v>
      </c>
      <c r="E157" s="17" t="n">
        <v>4342.1</v>
      </c>
    </row>
    <row r="158" customFormat="false" ht="15" hidden="false" customHeight="false" outlineLevel="0" collapsed="false">
      <c r="A158" s="19" t="s">
        <v>497</v>
      </c>
      <c r="B158" s="19" t="s">
        <v>138</v>
      </c>
      <c r="C158" s="19" t="s">
        <v>203</v>
      </c>
      <c r="D158" s="20" t="n">
        <v>0.75</v>
      </c>
      <c r="E158" s="17" t="n">
        <v>30727.8</v>
      </c>
    </row>
    <row r="159" customFormat="false" ht="15" hidden="false" customHeight="false" outlineLevel="0" collapsed="false">
      <c r="A159" s="19" t="s">
        <v>497</v>
      </c>
      <c r="B159" s="19" t="s">
        <v>138</v>
      </c>
      <c r="C159" s="19" t="s">
        <v>204</v>
      </c>
      <c r="D159" s="20" t="n">
        <v>0.25</v>
      </c>
      <c r="E159" s="17" t="n">
        <v>17150.7</v>
      </c>
    </row>
    <row r="160" customFormat="false" ht="15" hidden="false" customHeight="false" outlineLevel="0" collapsed="false">
      <c r="A160" s="19" t="s">
        <v>498</v>
      </c>
      <c r="B160" s="19" t="s">
        <v>140</v>
      </c>
      <c r="C160" s="19" t="s">
        <v>203</v>
      </c>
      <c r="D160" s="20" t="n">
        <v>0.7</v>
      </c>
      <c r="E160" s="17" t="n">
        <v>56024.5</v>
      </c>
    </row>
    <row r="161" customFormat="false" ht="15" hidden="false" customHeight="false" outlineLevel="0" collapsed="false">
      <c r="A161" s="19" t="s">
        <v>498</v>
      </c>
      <c r="B161" s="19" t="s">
        <v>140</v>
      </c>
      <c r="C161" s="19" t="s">
        <v>204</v>
      </c>
      <c r="D161" s="20" t="n">
        <v>0.35</v>
      </c>
      <c r="E161" s="17" t="n">
        <v>35232.3</v>
      </c>
    </row>
    <row r="162" customFormat="false" ht="15" hidden="false" customHeight="false" outlineLevel="0" collapsed="false">
      <c r="A162" s="19" t="s">
        <v>498</v>
      </c>
      <c r="B162" s="19" t="s">
        <v>140</v>
      </c>
      <c r="C162" s="19" t="s">
        <v>217</v>
      </c>
      <c r="D162" s="20" t="n">
        <v>0.15</v>
      </c>
      <c r="E162" s="17" t="n">
        <v>10476.15</v>
      </c>
    </row>
    <row r="163" customFormat="false" ht="15" hidden="false" customHeight="false" outlineLevel="0" collapsed="false">
      <c r="A163" s="19" t="s">
        <v>498</v>
      </c>
      <c r="B163" s="19" t="s">
        <v>140</v>
      </c>
      <c r="C163" s="19" t="s">
        <v>335</v>
      </c>
      <c r="D163" s="20" t="n">
        <v>0.5</v>
      </c>
      <c r="E163" s="17" t="n">
        <v>12725</v>
      </c>
    </row>
    <row r="164" customFormat="false" ht="15" hidden="false" customHeight="false" outlineLevel="0" collapsed="false">
      <c r="A164" s="19" t="s">
        <v>499</v>
      </c>
      <c r="B164" s="19" t="s">
        <v>142</v>
      </c>
      <c r="C164" s="19" t="s">
        <v>203</v>
      </c>
      <c r="D164" s="20" t="n">
        <v>0.2</v>
      </c>
      <c r="E164" s="17" t="n">
        <v>17458.6</v>
      </c>
    </row>
    <row r="165" customFormat="false" ht="15" hidden="false" customHeight="false" outlineLevel="0" collapsed="false">
      <c r="A165" s="19" t="s">
        <v>500</v>
      </c>
      <c r="B165" s="19" t="s">
        <v>144</v>
      </c>
      <c r="C165" s="19" t="s">
        <v>203</v>
      </c>
      <c r="D165" s="20" t="n">
        <v>0.1</v>
      </c>
      <c r="E165" s="17" t="n">
        <v>1967.95</v>
      </c>
    </row>
    <row r="166" customFormat="false" ht="15" hidden="false" customHeight="false" outlineLevel="0" collapsed="false">
      <c r="A166" s="19" t="s">
        <v>501</v>
      </c>
      <c r="B166" s="19" t="s">
        <v>147</v>
      </c>
      <c r="C166" s="19" t="s">
        <v>345</v>
      </c>
      <c r="D166" s="20" t="n">
        <v>1</v>
      </c>
      <c r="E166" s="17" t="n">
        <v>6825</v>
      </c>
    </row>
    <row r="167" customFormat="false" ht="15" hidden="false" customHeight="false" outlineLevel="0" collapsed="false">
      <c r="A167" s="19" t="s">
        <v>502</v>
      </c>
      <c r="B167" s="19" t="s">
        <v>152</v>
      </c>
      <c r="C167" s="19" t="s">
        <v>353</v>
      </c>
      <c r="D167" s="20" t="n">
        <v>0.5</v>
      </c>
      <c r="E167" s="17" t="n">
        <v>1800</v>
      </c>
    </row>
    <row r="168" customFormat="false" ht="15" hidden="false" customHeight="false" outlineLevel="0" collapsed="false">
      <c r="A168" s="19" t="s">
        <v>503</v>
      </c>
      <c r="B168" s="19" t="s">
        <v>87</v>
      </c>
      <c r="C168" s="19" t="s">
        <v>208</v>
      </c>
      <c r="D168" s="20" t="n">
        <v>0.5</v>
      </c>
      <c r="E168" s="17" t="n">
        <v>12125</v>
      </c>
    </row>
    <row r="169" customFormat="false" ht="15" hidden="false" customHeight="false" outlineLevel="0" collapsed="false">
      <c r="A169" s="19" t="s">
        <v>504</v>
      </c>
      <c r="B169" s="19" t="s">
        <v>97</v>
      </c>
      <c r="C169" s="19" t="s">
        <v>217</v>
      </c>
      <c r="D169" s="20" t="n">
        <v>0.9</v>
      </c>
      <c r="E169" s="17" t="n">
        <v>7111.1</v>
      </c>
    </row>
    <row r="170" customFormat="false" ht="15" hidden="false" customHeight="false" outlineLevel="0" collapsed="false">
      <c r="A170" s="19" t="s">
        <v>504</v>
      </c>
      <c r="B170" s="19" t="s">
        <v>97</v>
      </c>
      <c r="C170" s="19" t="s">
        <v>218</v>
      </c>
      <c r="D170" s="20" t="n">
        <v>0.95</v>
      </c>
      <c r="E170" s="17" t="n">
        <v>8606.7</v>
      </c>
    </row>
    <row r="171" customFormat="false" ht="15" hidden="false" customHeight="false" outlineLevel="0" collapsed="false">
      <c r="A171" s="19" t="s">
        <v>505</v>
      </c>
      <c r="B171" s="19" t="s">
        <v>100</v>
      </c>
      <c r="C171" s="19" t="s">
        <v>239</v>
      </c>
      <c r="D171" s="20" t="n">
        <v>1</v>
      </c>
      <c r="E171" s="17" t="n">
        <v>8550</v>
      </c>
    </row>
    <row r="172" customFormat="false" ht="15" hidden="false" customHeight="false" outlineLevel="0" collapsed="false">
      <c r="A172" s="19" t="s">
        <v>505</v>
      </c>
      <c r="B172" s="19" t="s">
        <v>100</v>
      </c>
      <c r="C172" s="19" t="s">
        <v>241</v>
      </c>
      <c r="D172" s="20" t="n">
        <v>0.5</v>
      </c>
      <c r="E172" s="17" t="n">
        <v>7725</v>
      </c>
    </row>
    <row r="173" customFormat="false" ht="15" hidden="false" customHeight="false" outlineLevel="0" collapsed="false">
      <c r="A173" s="19" t="s">
        <v>506</v>
      </c>
      <c r="B173" s="19" t="s">
        <v>102</v>
      </c>
      <c r="C173" s="19" t="s">
        <v>249</v>
      </c>
      <c r="D173" s="20" t="n">
        <v>1</v>
      </c>
      <c r="E173" s="17" t="n">
        <v>32900</v>
      </c>
    </row>
    <row r="174" customFormat="false" ht="15" hidden="false" customHeight="false" outlineLevel="0" collapsed="false">
      <c r="A174" s="19" t="s">
        <v>506</v>
      </c>
      <c r="B174" s="19" t="s">
        <v>102</v>
      </c>
      <c r="C174" s="19" t="s">
        <v>251</v>
      </c>
      <c r="D174" s="20" t="n">
        <v>0.5</v>
      </c>
      <c r="E174" s="17" t="n">
        <v>32725</v>
      </c>
    </row>
    <row r="175" customFormat="false" ht="15" hidden="false" customHeight="false" outlineLevel="0" collapsed="false">
      <c r="A175" s="19" t="s">
        <v>507</v>
      </c>
      <c r="B175" s="19" t="s">
        <v>104</v>
      </c>
      <c r="C175" s="19" t="s">
        <v>207</v>
      </c>
      <c r="D175" s="20" t="n">
        <v>0.75</v>
      </c>
      <c r="E175" s="17" t="n">
        <v>4565.4</v>
      </c>
    </row>
    <row r="176" customFormat="false" ht="15" hidden="false" customHeight="false" outlineLevel="0" collapsed="false">
      <c r="A176" s="19" t="s">
        <v>508</v>
      </c>
      <c r="B176" s="19" t="s">
        <v>108</v>
      </c>
      <c r="C176" s="19" t="s">
        <v>217</v>
      </c>
      <c r="D176" s="20" t="n">
        <v>0.85</v>
      </c>
      <c r="E176" s="17" t="n">
        <v>14641</v>
      </c>
    </row>
    <row r="177" customFormat="false" ht="15" hidden="false" customHeight="false" outlineLevel="0" collapsed="false">
      <c r="A177" s="19" t="s">
        <v>509</v>
      </c>
      <c r="B177" s="19" t="s">
        <v>113</v>
      </c>
      <c r="C177" s="19" t="s">
        <v>201</v>
      </c>
      <c r="D177" s="20" t="n">
        <v>0.95</v>
      </c>
      <c r="E177" s="17" t="n">
        <v>1780.55</v>
      </c>
    </row>
    <row r="178" customFormat="false" ht="15" hidden="false" customHeight="false" outlineLevel="0" collapsed="false">
      <c r="A178" s="19" t="s">
        <v>509</v>
      </c>
      <c r="B178" s="19" t="s">
        <v>113</v>
      </c>
      <c r="C178" s="19" t="s">
        <v>203</v>
      </c>
      <c r="D178" s="20" t="n">
        <v>0.65</v>
      </c>
      <c r="E178" s="17" t="n">
        <v>13743.6</v>
      </c>
    </row>
    <row r="179" customFormat="false" ht="15" hidden="false" customHeight="false" outlineLevel="0" collapsed="false">
      <c r="A179" s="19" t="s">
        <v>509</v>
      </c>
      <c r="B179" s="19" t="s">
        <v>113</v>
      </c>
      <c r="C179" s="19" t="s">
        <v>204</v>
      </c>
      <c r="D179" s="20" t="n">
        <v>0.4</v>
      </c>
      <c r="E179" s="17" t="n">
        <v>9873</v>
      </c>
    </row>
    <row r="180" customFormat="false" ht="15" hidden="false" customHeight="false" outlineLevel="0" collapsed="false">
      <c r="A180" s="19" t="s">
        <v>509</v>
      </c>
      <c r="B180" s="19" t="s">
        <v>113</v>
      </c>
      <c r="C180" s="19" t="s">
        <v>217</v>
      </c>
      <c r="D180" s="20" t="n">
        <v>0.3</v>
      </c>
      <c r="E180" s="17" t="n">
        <v>5645.4</v>
      </c>
    </row>
    <row r="181" customFormat="false" ht="15" hidden="false" customHeight="false" outlineLevel="0" collapsed="false">
      <c r="A181" s="19" t="s">
        <v>509</v>
      </c>
      <c r="B181" s="19" t="s">
        <v>113</v>
      </c>
      <c r="C181" s="19" t="s">
        <v>218</v>
      </c>
      <c r="D181" s="20" t="n">
        <v>0.1</v>
      </c>
      <c r="E181" s="17" t="n">
        <v>7050.9</v>
      </c>
    </row>
    <row r="182" customFormat="false" ht="15" hidden="false" customHeight="false" outlineLevel="0" collapsed="false">
      <c r="A182" s="19" t="s">
        <v>509</v>
      </c>
      <c r="B182" s="19" t="s">
        <v>113</v>
      </c>
      <c r="C182" s="19" t="s">
        <v>281</v>
      </c>
      <c r="D182" s="20" t="n">
        <v>1</v>
      </c>
      <c r="E182" s="17" t="n">
        <v>10175</v>
      </c>
    </row>
    <row r="183" customFormat="false" ht="15" hidden="false" customHeight="false" outlineLevel="0" collapsed="false">
      <c r="A183" s="19" t="s">
        <v>510</v>
      </c>
      <c r="B183" s="19" t="s">
        <v>117</v>
      </c>
      <c r="C183" s="19" t="s">
        <v>203</v>
      </c>
      <c r="D183" s="20" t="n">
        <v>0.7</v>
      </c>
      <c r="E183" s="17" t="n">
        <v>7129</v>
      </c>
    </row>
    <row r="184" customFormat="false" ht="15" hidden="false" customHeight="false" outlineLevel="0" collapsed="false">
      <c r="A184" s="19" t="s">
        <v>510</v>
      </c>
      <c r="B184" s="19" t="s">
        <v>117</v>
      </c>
      <c r="C184" s="19" t="s">
        <v>218</v>
      </c>
      <c r="D184" s="20" t="n">
        <v>0.3</v>
      </c>
      <c r="E184" s="17" t="n">
        <v>10517.7</v>
      </c>
    </row>
    <row r="185" customFormat="false" ht="15" hidden="false" customHeight="false" outlineLevel="0" collapsed="false">
      <c r="A185" s="19" t="s">
        <v>511</v>
      </c>
      <c r="B185" s="19" t="s">
        <v>122</v>
      </c>
      <c r="C185" s="19" t="s">
        <v>207</v>
      </c>
      <c r="D185" s="20" t="n">
        <v>0.95</v>
      </c>
      <c r="E185" s="17" t="n">
        <v>4381.25</v>
      </c>
    </row>
    <row r="186" customFormat="false" ht="15" hidden="false" customHeight="false" outlineLevel="0" collapsed="false">
      <c r="A186" s="19" t="s">
        <v>511</v>
      </c>
      <c r="B186" s="19" t="s">
        <v>122</v>
      </c>
      <c r="C186" s="19" t="s">
        <v>307</v>
      </c>
      <c r="D186" s="20" t="n">
        <v>1</v>
      </c>
      <c r="E186" s="17" t="n">
        <v>10075</v>
      </c>
    </row>
    <row r="187" customFormat="false" ht="15" hidden="false" customHeight="false" outlineLevel="0" collapsed="false">
      <c r="A187" s="19" t="s">
        <v>512</v>
      </c>
      <c r="B187" s="19" t="s">
        <v>124</v>
      </c>
      <c r="C187" s="19" t="s">
        <v>201</v>
      </c>
      <c r="D187" s="20" t="n">
        <v>0.55</v>
      </c>
      <c r="E187" s="17" t="n">
        <v>16978.35</v>
      </c>
    </row>
    <row r="188" customFormat="false" ht="15" hidden="false" customHeight="false" outlineLevel="0" collapsed="false">
      <c r="A188" s="19" t="s">
        <v>512</v>
      </c>
      <c r="B188" s="19" t="s">
        <v>124</v>
      </c>
      <c r="C188" s="19" t="s">
        <v>203</v>
      </c>
      <c r="D188" s="20" t="n">
        <v>0.45</v>
      </c>
      <c r="E188" s="17" t="n">
        <v>17558.85</v>
      </c>
    </row>
    <row r="189" customFormat="false" ht="15" hidden="false" customHeight="false" outlineLevel="0" collapsed="false">
      <c r="A189" s="19" t="s">
        <v>512</v>
      </c>
      <c r="B189" s="19" t="s">
        <v>124</v>
      </c>
      <c r="C189" s="19" t="s">
        <v>217</v>
      </c>
      <c r="D189" s="20" t="n">
        <v>0.15</v>
      </c>
      <c r="E189" s="17" t="n">
        <v>8853.8</v>
      </c>
    </row>
    <row r="190" customFormat="false" ht="15" hidden="false" customHeight="false" outlineLevel="0" collapsed="false">
      <c r="A190" s="19" t="s">
        <v>512</v>
      </c>
      <c r="B190" s="19" t="s">
        <v>124</v>
      </c>
      <c r="C190" s="19" t="s">
        <v>311</v>
      </c>
      <c r="D190" s="20" t="n">
        <v>1</v>
      </c>
      <c r="E190" s="17" t="n">
        <v>9425</v>
      </c>
    </row>
    <row r="191" customFormat="false" ht="15" hidden="false" customHeight="false" outlineLevel="0" collapsed="false">
      <c r="A191" s="19" t="s">
        <v>513</v>
      </c>
      <c r="B191" s="19" t="s">
        <v>138</v>
      </c>
      <c r="C191" s="19" t="s">
        <v>203</v>
      </c>
      <c r="D191" s="20" t="n">
        <v>0.95</v>
      </c>
      <c r="E191" s="17" t="n">
        <v>20485.2</v>
      </c>
    </row>
    <row r="192" customFormat="false" ht="15" hidden="false" customHeight="false" outlineLevel="0" collapsed="false">
      <c r="A192" s="19" t="s">
        <v>513</v>
      </c>
      <c r="B192" s="19" t="s">
        <v>138</v>
      </c>
      <c r="C192" s="19" t="s">
        <v>204</v>
      </c>
      <c r="D192" s="20" t="n">
        <v>0.5</v>
      </c>
      <c r="E192" s="17" t="n">
        <v>28584.5</v>
      </c>
    </row>
    <row r="193" customFormat="false" ht="15" hidden="false" customHeight="false" outlineLevel="0" collapsed="false">
      <c r="A193" s="19" t="s">
        <v>513</v>
      </c>
      <c r="B193" s="19" t="s">
        <v>138</v>
      </c>
      <c r="C193" s="19" t="s">
        <v>329</v>
      </c>
      <c r="D193" s="20" t="n">
        <v>0.5</v>
      </c>
      <c r="E193" s="17" t="n">
        <v>4050</v>
      </c>
    </row>
    <row r="194" customFormat="false" ht="15" hidden="false" customHeight="false" outlineLevel="0" collapsed="false">
      <c r="A194" s="19" t="s">
        <v>514</v>
      </c>
      <c r="B194" s="19" t="s">
        <v>140</v>
      </c>
      <c r="C194" s="19" t="s">
        <v>203</v>
      </c>
      <c r="D194" s="20" t="n">
        <v>0.9</v>
      </c>
      <c r="E194" s="17" t="n">
        <v>22409.8</v>
      </c>
    </row>
    <row r="195" customFormat="false" ht="15" hidden="false" customHeight="false" outlineLevel="0" collapsed="false">
      <c r="A195" s="19" t="s">
        <v>514</v>
      </c>
      <c r="B195" s="19" t="s">
        <v>140</v>
      </c>
      <c r="C195" s="19" t="s">
        <v>204</v>
      </c>
      <c r="D195" s="20" t="n">
        <v>0.6</v>
      </c>
      <c r="E195" s="17" t="n">
        <v>29360.25</v>
      </c>
    </row>
    <row r="196" customFormat="false" ht="15" hidden="false" customHeight="false" outlineLevel="0" collapsed="false">
      <c r="A196" s="19" t="s">
        <v>514</v>
      </c>
      <c r="B196" s="19" t="s">
        <v>140</v>
      </c>
      <c r="C196" s="19" t="s">
        <v>217</v>
      </c>
      <c r="D196" s="20" t="n">
        <v>0.4</v>
      </c>
      <c r="E196" s="17" t="n">
        <v>17460.25</v>
      </c>
    </row>
    <row r="197" customFormat="false" ht="15" hidden="false" customHeight="false" outlineLevel="0" collapsed="false">
      <c r="A197" s="19" t="s">
        <v>514</v>
      </c>
      <c r="B197" s="19" t="s">
        <v>140</v>
      </c>
      <c r="C197" s="19" t="s">
        <v>335</v>
      </c>
      <c r="D197" s="20" t="n">
        <v>1</v>
      </c>
      <c r="E197" s="17" t="n">
        <v>12725</v>
      </c>
    </row>
    <row r="198" customFormat="false" ht="15" hidden="false" customHeight="false" outlineLevel="0" collapsed="false">
      <c r="A198" s="19" t="s">
        <v>515</v>
      </c>
      <c r="B198" s="19" t="s">
        <v>142</v>
      </c>
      <c r="C198" s="19" t="s">
        <v>203</v>
      </c>
      <c r="D198" s="20" t="n">
        <v>0.4</v>
      </c>
      <c r="E198" s="17" t="n">
        <v>17458.6</v>
      </c>
    </row>
    <row r="199" customFormat="false" ht="15" hidden="false" customHeight="false" outlineLevel="0" collapsed="false">
      <c r="A199" s="19" t="s">
        <v>515</v>
      </c>
      <c r="B199" s="19" t="s">
        <v>142</v>
      </c>
      <c r="C199" s="19" t="s">
        <v>217</v>
      </c>
      <c r="D199" s="20" t="n">
        <v>0.05</v>
      </c>
      <c r="E199" s="17" t="n">
        <v>3368.6</v>
      </c>
    </row>
    <row r="200" customFormat="false" ht="15" hidden="false" customHeight="false" outlineLevel="0" collapsed="false">
      <c r="A200" s="19" t="s">
        <v>516</v>
      </c>
      <c r="B200" s="19" t="s">
        <v>144</v>
      </c>
      <c r="C200" s="19" t="s">
        <v>203</v>
      </c>
      <c r="D200" s="20" t="n">
        <v>0.25</v>
      </c>
      <c r="E200" s="17" t="n">
        <v>5903.85</v>
      </c>
    </row>
    <row r="201" customFormat="false" ht="15" hidden="false" customHeight="false" outlineLevel="0" collapsed="false">
      <c r="A201" s="19" t="s">
        <v>517</v>
      </c>
      <c r="B201" s="19" t="s">
        <v>87</v>
      </c>
      <c r="C201" s="19" t="s">
        <v>208</v>
      </c>
      <c r="D201" s="20" t="n">
        <v>1</v>
      </c>
      <c r="E201" s="17" t="n">
        <v>12125</v>
      </c>
    </row>
    <row r="202" customFormat="false" ht="15" hidden="false" customHeight="false" outlineLevel="0" collapsed="false">
      <c r="A202" s="19" t="s">
        <v>517</v>
      </c>
      <c r="B202" s="19" t="s">
        <v>87</v>
      </c>
      <c r="C202" s="19" t="s">
        <v>211</v>
      </c>
      <c r="D202" s="20" t="n">
        <v>0.5</v>
      </c>
      <c r="E202" s="17" t="n">
        <v>5825</v>
      </c>
    </row>
    <row r="203" customFormat="false" ht="15" hidden="false" customHeight="false" outlineLevel="0" collapsed="false">
      <c r="A203" s="19" t="s">
        <v>517</v>
      </c>
      <c r="B203" s="19" t="s">
        <v>87</v>
      </c>
      <c r="C203" s="19" t="s">
        <v>213</v>
      </c>
      <c r="D203" s="20" t="n">
        <v>0.5</v>
      </c>
      <c r="E203" s="17" t="n">
        <v>3300</v>
      </c>
    </row>
    <row r="204" customFormat="false" ht="15" hidden="false" customHeight="false" outlineLevel="0" collapsed="false">
      <c r="A204" s="19" t="s">
        <v>518</v>
      </c>
      <c r="B204" s="19" t="s">
        <v>92</v>
      </c>
      <c r="C204" s="19" t="s">
        <v>219</v>
      </c>
      <c r="D204" s="20" t="n">
        <v>0.5</v>
      </c>
      <c r="E204" s="17" t="n">
        <v>3125</v>
      </c>
    </row>
    <row r="205" customFormat="false" ht="15" hidden="false" customHeight="false" outlineLevel="0" collapsed="false">
      <c r="A205" s="19" t="s">
        <v>519</v>
      </c>
      <c r="B205" s="19" t="s">
        <v>94</v>
      </c>
      <c r="C205" s="19" t="s">
        <v>221</v>
      </c>
      <c r="D205" s="20" t="n">
        <v>1</v>
      </c>
      <c r="E205" s="17" t="n">
        <v>3700</v>
      </c>
    </row>
    <row r="206" customFormat="false" ht="15" hidden="false" customHeight="false" outlineLevel="0" collapsed="false">
      <c r="A206" s="19" t="s">
        <v>519</v>
      </c>
      <c r="B206" s="19" t="s">
        <v>94</v>
      </c>
      <c r="C206" s="19" t="s">
        <v>223</v>
      </c>
      <c r="D206" s="20" t="n">
        <v>0.5</v>
      </c>
      <c r="E206" s="17" t="n">
        <v>3175</v>
      </c>
    </row>
    <row r="207" customFormat="false" ht="15" hidden="false" customHeight="false" outlineLevel="0" collapsed="false">
      <c r="A207" s="19" t="s">
        <v>520</v>
      </c>
      <c r="B207" s="19" t="s">
        <v>97</v>
      </c>
      <c r="C207" s="19" t="s">
        <v>217</v>
      </c>
      <c r="D207" s="20" t="n">
        <v>0.95</v>
      </c>
      <c r="E207" s="17" t="n">
        <v>3555.55</v>
      </c>
    </row>
    <row r="208" customFormat="false" ht="15" hidden="false" customHeight="false" outlineLevel="0" collapsed="false">
      <c r="A208" s="19" t="s">
        <v>521</v>
      </c>
      <c r="B208" s="19" t="s">
        <v>100</v>
      </c>
      <c r="C208" s="19" t="s">
        <v>201</v>
      </c>
      <c r="D208" s="20" t="n">
        <v>1</v>
      </c>
      <c r="E208" s="17" t="n">
        <v>6434.05</v>
      </c>
    </row>
    <row r="209" customFormat="false" ht="15" hidden="false" customHeight="false" outlineLevel="0" collapsed="false">
      <c r="A209" s="19" t="s">
        <v>521</v>
      </c>
      <c r="B209" s="19" t="s">
        <v>100</v>
      </c>
      <c r="C209" s="19" t="s">
        <v>203</v>
      </c>
      <c r="D209" s="20" t="n">
        <v>1</v>
      </c>
      <c r="E209" s="17" t="n">
        <v>4102.05</v>
      </c>
    </row>
    <row r="210" customFormat="false" ht="15" hidden="false" customHeight="false" outlineLevel="0" collapsed="false">
      <c r="A210" s="19" t="s">
        <v>521</v>
      </c>
      <c r="B210" s="19" t="s">
        <v>100</v>
      </c>
      <c r="C210" s="19" t="s">
        <v>217</v>
      </c>
      <c r="D210" s="20" t="n">
        <v>1</v>
      </c>
      <c r="E210" s="17" t="n">
        <v>6500.05</v>
      </c>
    </row>
    <row r="211" customFormat="false" ht="15" hidden="false" customHeight="false" outlineLevel="0" collapsed="false">
      <c r="A211" s="19" t="s">
        <v>521</v>
      </c>
      <c r="B211" s="19" t="s">
        <v>100</v>
      </c>
      <c r="C211" s="19" t="s">
        <v>218</v>
      </c>
      <c r="D211" s="20" t="n">
        <v>1</v>
      </c>
      <c r="E211" s="17" t="n">
        <v>5214.95</v>
      </c>
    </row>
    <row r="212" customFormat="false" ht="15" hidden="false" customHeight="false" outlineLevel="0" collapsed="false">
      <c r="A212" s="19" t="s">
        <v>521</v>
      </c>
      <c r="B212" s="19" t="s">
        <v>100</v>
      </c>
      <c r="C212" s="19" t="s">
        <v>205</v>
      </c>
      <c r="D212" s="20" t="n">
        <v>1</v>
      </c>
      <c r="E212" s="17" t="n">
        <v>3522.4</v>
      </c>
    </row>
    <row r="213" customFormat="false" ht="15" hidden="false" customHeight="false" outlineLevel="0" collapsed="false">
      <c r="A213" s="19" t="s">
        <v>521</v>
      </c>
      <c r="B213" s="19" t="s">
        <v>100</v>
      </c>
      <c r="C213" s="19" t="s">
        <v>207</v>
      </c>
      <c r="D213" s="20" t="n">
        <v>1</v>
      </c>
      <c r="E213" s="17" t="n">
        <v>1356.5</v>
      </c>
    </row>
    <row r="214" customFormat="false" ht="15" hidden="false" customHeight="false" outlineLevel="0" collapsed="false">
      <c r="A214" s="19" t="s">
        <v>521</v>
      </c>
      <c r="B214" s="19" t="s">
        <v>100</v>
      </c>
      <c r="C214" s="19" t="s">
        <v>241</v>
      </c>
      <c r="D214" s="20" t="n">
        <v>1</v>
      </c>
      <c r="E214" s="17" t="n">
        <v>7725</v>
      </c>
    </row>
    <row r="215" customFormat="false" ht="15" hidden="false" customHeight="false" outlineLevel="0" collapsed="false">
      <c r="A215" s="19" t="s">
        <v>522</v>
      </c>
      <c r="B215" s="19" t="s">
        <v>102</v>
      </c>
      <c r="C215" s="19" t="s">
        <v>207</v>
      </c>
      <c r="D215" s="20" t="n">
        <v>0.05</v>
      </c>
      <c r="E215" s="17" t="n">
        <v>1470</v>
      </c>
    </row>
    <row r="216" customFormat="false" ht="15" hidden="false" customHeight="false" outlineLevel="0" collapsed="false">
      <c r="A216" s="19" t="s">
        <v>522</v>
      </c>
      <c r="B216" s="19" t="s">
        <v>102</v>
      </c>
      <c r="C216" s="19" t="s">
        <v>251</v>
      </c>
      <c r="D216" s="20" t="n">
        <v>1</v>
      </c>
      <c r="E216" s="17" t="n">
        <v>32725</v>
      </c>
    </row>
    <row r="217" customFormat="false" ht="15" hidden="false" customHeight="false" outlineLevel="0" collapsed="false">
      <c r="A217" s="19" t="s">
        <v>522</v>
      </c>
      <c r="B217" s="19" t="s">
        <v>102</v>
      </c>
      <c r="C217" s="19" t="s">
        <v>253</v>
      </c>
      <c r="D217" s="20" t="n">
        <v>0.5</v>
      </c>
      <c r="E217" s="17" t="n">
        <v>27100</v>
      </c>
    </row>
    <row r="218" customFormat="false" ht="15" hidden="false" customHeight="false" outlineLevel="0" collapsed="false">
      <c r="A218" s="19" t="s">
        <v>523</v>
      </c>
      <c r="B218" s="19" t="s">
        <v>104</v>
      </c>
      <c r="C218" s="19" t="s">
        <v>207</v>
      </c>
      <c r="D218" s="20" t="n">
        <v>0.95</v>
      </c>
      <c r="E218" s="17" t="n">
        <v>3043.6</v>
      </c>
    </row>
    <row r="219" customFormat="false" ht="15" hidden="false" customHeight="false" outlineLevel="0" collapsed="false">
      <c r="A219" s="19" t="s">
        <v>524</v>
      </c>
      <c r="B219" s="19" t="s">
        <v>108</v>
      </c>
      <c r="C219" s="19" t="s">
        <v>217</v>
      </c>
      <c r="D219" s="20" t="n">
        <v>0.95</v>
      </c>
      <c r="E219" s="17" t="n">
        <v>7320.5</v>
      </c>
    </row>
    <row r="220" customFormat="false" ht="15" hidden="false" customHeight="false" outlineLevel="0" collapsed="false">
      <c r="A220" s="19" t="s">
        <v>525</v>
      </c>
      <c r="B220" s="19" t="s">
        <v>110</v>
      </c>
      <c r="C220" s="19" t="s">
        <v>206</v>
      </c>
      <c r="D220" s="20" t="n">
        <v>0.95</v>
      </c>
      <c r="E220" s="17" t="n">
        <v>8028</v>
      </c>
    </row>
    <row r="221" customFormat="false" ht="15" hidden="false" customHeight="false" outlineLevel="0" collapsed="false">
      <c r="A221" s="19" t="s">
        <v>525</v>
      </c>
      <c r="B221" s="19" t="s">
        <v>110</v>
      </c>
      <c r="C221" s="19" t="s">
        <v>275</v>
      </c>
      <c r="D221" s="20" t="n">
        <v>0.5</v>
      </c>
      <c r="E221" s="17" t="n">
        <v>11200</v>
      </c>
    </row>
    <row r="222" customFormat="false" ht="15" hidden="false" customHeight="false" outlineLevel="0" collapsed="false">
      <c r="A222" s="19" t="s">
        <v>526</v>
      </c>
      <c r="B222" s="19" t="s">
        <v>113</v>
      </c>
      <c r="C222" s="19" t="s">
        <v>203</v>
      </c>
      <c r="D222" s="20" t="n">
        <v>0.8</v>
      </c>
      <c r="E222" s="17" t="n">
        <v>10307.7</v>
      </c>
    </row>
    <row r="223" customFormat="false" ht="15" hidden="false" customHeight="false" outlineLevel="0" collapsed="false">
      <c r="A223" s="19" t="s">
        <v>526</v>
      </c>
      <c r="B223" s="19" t="s">
        <v>113</v>
      </c>
      <c r="C223" s="19" t="s">
        <v>204</v>
      </c>
      <c r="D223" s="20" t="n">
        <v>0.6</v>
      </c>
      <c r="E223" s="17" t="n">
        <v>13164</v>
      </c>
    </row>
    <row r="224" customFormat="false" ht="15" hidden="false" customHeight="false" outlineLevel="0" collapsed="false">
      <c r="A224" s="19" t="s">
        <v>526</v>
      </c>
      <c r="B224" s="19" t="s">
        <v>113</v>
      </c>
      <c r="C224" s="19" t="s">
        <v>217</v>
      </c>
      <c r="D224" s="20" t="n">
        <v>0.45</v>
      </c>
      <c r="E224" s="17" t="n">
        <v>8468.1</v>
      </c>
    </row>
    <row r="225" customFormat="false" ht="15" hidden="false" customHeight="false" outlineLevel="0" collapsed="false">
      <c r="A225" s="19" t="s">
        <v>526</v>
      </c>
      <c r="B225" s="19" t="s">
        <v>113</v>
      </c>
      <c r="C225" s="19" t="s">
        <v>218</v>
      </c>
      <c r="D225" s="20" t="n">
        <v>0.2</v>
      </c>
      <c r="E225" s="17" t="n">
        <v>7050.9</v>
      </c>
    </row>
    <row r="226" customFormat="false" ht="15" hidden="false" customHeight="false" outlineLevel="0" collapsed="false">
      <c r="A226" s="19" t="s">
        <v>526</v>
      </c>
      <c r="B226" s="19" t="s">
        <v>113</v>
      </c>
      <c r="C226" s="19" t="s">
        <v>205</v>
      </c>
      <c r="D226" s="20" t="n">
        <v>0.05</v>
      </c>
      <c r="E226" s="17" t="n">
        <v>3540.45</v>
      </c>
    </row>
    <row r="227" customFormat="false" ht="15" hidden="false" customHeight="false" outlineLevel="0" collapsed="false">
      <c r="A227" s="19" t="s">
        <v>527</v>
      </c>
      <c r="B227" s="19" t="s">
        <v>115</v>
      </c>
      <c r="C227" s="19" t="s">
        <v>207</v>
      </c>
      <c r="D227" s="20" t="n">
        <v>0.1</v>
      </c>
      <c r="E227" s="17" t="n">
        <v>705.9</v>
      </c>
    </row>
    <row r="228" customFormat="false" ht="15" hidden="false" customHeight="false" outlineLevel="0" collapsed="false">
      <c r="A228" s="19" t="s">
        <v>528</v>
      </c>
      <c r="B228" s="19" t="s">
        <v>117</v>
      </c>
      <c r="C228" s="19" t="s">
        <v>203</v>
      </c>
      <c r="D228" s="20" t="n">
        <v>0.85</v>
      </c>
      <c r="E228" s="17" t="n">
        <v>10693.5</v>
      </c>
    </row>
    <row r="229" customFormat="false" ht="15" hidden="false" customHeight="false" outlineLevel="0" collapsed="false">
      <c r="A229" s="19" t="s">
        <v>528</v>
      </c>
      <c r="B229" s="19" t="s">
        <v>117</v>
      </c>
      <c r="C229" s="19" t="s">
        <v>218</v>
      </c>
      <c r="D229" s="20" t="n">
        <v>0.45</v>
      </c>
      <c r="E229" s="17" t="n">
        <v>10517.7</v>
      </c>
    </row>
    <row r="230" customFormat="false" ht="15" hidden="false" customHeight="false" outlineLevel="0" collapsed="false">
      <c r="A230" s="19" t="s">
        <v>529</v>
      </c>
      <c r="B230" s="19" t="s">
        <v>120</v>
      </c>
      <c r="C230" s="19" t="s">
        <v>204</v>
      </c>
      <c r="D230" s="20" t="n">
        <v>0.8</v>
      </c>
      <c r="E230" s="17" t="n">
        <v>56599.55</v>
      </c>
    </row>
    <row r="231" customFormat="false" ht="15" hidden="false" customHeight="false" outlineLevel="0" collapsed="false">
      <c r="A231" s="19" t="s">
        <v>529</v>
      </c>
      <c r="B231" s="19" t="s">
        <v>120</v>
      </c>
      <c r="C231" s="19" t="s">
        <v>218</v>
      </c>
      <c r="D231" s="20" t="n">
        <v>0.7</v>
      </c>
      <c r="E231" s="17" t="n">
        <v>28905.8</v>
      </c>
    </row>
    <row r="232" customFormat="false" ht="15" hidden="false" customHeight="false" outlineLevel="0" collapsed="false">
      <c r="A232" s="19" t="s">
        <v>529</v>
      </c>
      <c r="B232" s="19" t="s">
        <v>120</v>
      </c>
      <c r="C232" s="19" t="s">
        <v>205</v>
      </c>
      <c r="D232" s="20" t="n">
        <v>0.25</v>
      </c>
      <c r="E232" s="17" t="n">
        <v>31925.25</v>
      </c>
    </row>
    <row r="233" customFormat="false" ht="15" hidden="false" customHeight="false" outlineLevel="0" collapsed="false">
      <c r="A233" s="19" t="s">
        <v>529</v>
      </c>
      <c r="B233" s="19" t="s">
        <v>120</v>
      </c>
      <c r="C233" s="19" t="s">
        <v>295</v>
      </c>
      <c r="D233" s="20" t="n">
        <v>0.5</v>
      </c>
      <c r="E233" s="17" t="n">
        <v>16225</v>
      </c>
    </row>
    <row r="234" customFormat="false" ht="15" hidden="false" customHeight="false" outlineLevel="0" collapsed="false">
      <c r="A234" s="19" t="s">
        <v>530</v>
      </c>
      <c r="B234" s="19" t="s">
        <v>122</v>
      </c>
      <c r="C234" s="19" t="s">
        <v>201</v>
      </c>
      <c r="D234" s="20" t="n">
        <v>1</v>
      </c>
      <c r="E234" s="17" t="n">
        <v>4116.45</v>
      </c>
    </row>
    <row r="235" customFormat="false" ht="15" hidden="false" customHeight="false" outlineLevel="0" collapsed="false">
      <c r="A235" s="19" t="s">
        <v>530</v>
      </c>
      <c r="B235" s="19" t="s">
        <v>122</v>
      </c>
      <c r="C235" s="19" t="s">
        <v>203</v>
      </c>
      <c r="D235" s="20" t="n">
        <v>1</v>
      </c>
      <c r="E235" s="17" t="n">
        <v>2943.1</v>
      </c>
    </row>
    <row r="236" customFormat="false" ht="15" hidden="false" customHeight="false" outlineLevel="0" collapsed="false">
      <c r="A236" s="19" t="s">
        <v>530</v>
      </c>
      <c r="B236" s="19" t="s">
        <v>122</v>
      </c>
      <c r="C236" s="19" t="s">
        <v>204</v>
      </c>
      <c r="D236" s="20" t="n">
        <v>1</v>
      </c>
      <c r="E236" s="17" t="n">
        <v>1827.4</v>
      </c>
    </row>
    <row r="237" customFormat="false" ht="15" hidden="false" customHeight="false" outlineLevel="0" collapsed="false">
      <c r="A237" s="19" t="s">
        <v>530</v>
      </c>
      <c r="B237" s="19" t="s">
        <v>122</v>
      </c>
      <c r="C237" s="19" t="s">
        <v>217</v>
      </c>
      <c r="D237" s="20" t="n">
        <v>1</v>
      </c>
      <c r="E237" s="17" t="n">
        <v>3233.65</v>
      </c>
    </row>
    <row r="238" customFormat="false" ht="15" hidden="false" customHeight="false" outlineLevel="0" collapsed="false">
      <c r="A238" s="19" t="s">
        <v>530</v>
      </c>
      <c r="B238" s="19" t="s">
        <v>122</v>
      </c>
      <c r="C238" s="19" t="s">
        <v>205</v>
      </c>
      <c r="D238" s="20" t="n">
        <v>1</v>
      </c>
      <c r="E238" s="17" t="n">
        <v>1948.15</v>
      </c>
    </row>
    <row r="239" customFormat="false" ht="15" hidden="false" customHeight="false" outlineLevel="0" collapsed="false">
      <c r="A239" s="19" t="s">
        <v>530</v>
      </c>
      <c r="B239" s="19" t="s">
        <v>122</v>
      </c>
      <c r="C239" s="19" t="s">
        <v>206</v>
      </c>
      <c r="D239" s="20" t="n">
        <v>1</v>
      </c>
      <c r="E239" s="17" t="n">
        <v>2580</v>
      </c>
    </row>
    <row r="240" customFormat="false" ht="15" hidden="false" customHeight="false" outlineLevel="0" collapsed="false">
      <c r="A240" s="19" t="s">
        <v>530</v>
      </c>
      <c r="B240" s="19" t="s">
        <v>122</v>
      </c>
      <c r="C240" s="19" t="s">
        <v>207</v>
      </c>
      <c r="D240" s="20" t="n">
        <v>1</v>
      </c>
      <c r="E240" s="17" t="n">
        <v>876.25</v>
      </c>
    </row>
    <row r="241" customFormat="false" ht="15" hidden="false" customHeight="false" outlineLevel="0" collapsed="false">
      <c r="A241" s="19" t="s">
        <v>530</v>
      </c>
      <c r="B241" s="19" t="s">
        <v>122</v>
      </c>
      <c r="C241" s="19" t="s">
        <v>309</v>
      </c>
      <c r="D241" s="20" t="n">
        <v>1</v>
      </c>
      <c r="E241" s="17" t="n">
        <v>14750</v>
      </c>
    </row>
    <row r="242" customFormat="false" ht="15" hidden="false" customHeight="false" outlineLevel="0" collapsed="false">
      <c r="A242" s="19" t="s">
        <v>531</v>
      </c>
      <c r="B242" s="19" t="s">
        <v>124</v>
      </c>
      <c r="C242" s="19" t="s">
        <v>201</v>
      </c>
      <c r="D242" s="20" t="n">
        <v>0.65</v>
      </c>
      <c r="E242" s="17" t="n">
        <v>11318.9</v>
      </c>
    </row>
    <row r="243" customFormat="false" ht="15" hidden="false" customHeight="false" outlineLevel="0" collapsed="false">
      <c r="A243" s="19" t="s">
        <v>531</v>
      </c>
      <c r="B243" s="19" t="s">
        <v>124</v>
      </c>
      <c r="C243" s="19" t="s">
        <v>203</v>
      </c>
      <c r="D243" s="20" t="n">
        <v>0.65</v>
      </c>
      <c r="E243" s="17" t="n">
        <v>23411.8</v>
      </c>
    </row>
    <row r="244" customFormat="false" ht="15" hidden="false" customHeight="false" outlineLevel="0" collapsed="false">
      <c r="A244" s="19" t="s">
        <v>531</v>
      </c>
      <c r="B244" s="19" t="s">
        <v>124</v>
      </c>
      <c r="C244" s="19" t="s">
        <v>217</v>
      </c>
      <c r="D244" s="20" t="n">
        <v>0.3</v>
      </c>
      <c r="E244" s="17" t="n">
        <v>13280.7</v>
      </c>
    </row>
    <row r="245" customFormat="false" ht="15" hidden="false" customHeight="false" outlineLevel="0" collapsed="false">
      <c r="A245" s="19" t="s">
        <v>532</v>
      </c>
      <c r="B245" s="19" t="s">
        <v>127</v>
      </c>
      <c r="C245" s="19" t="s">
        <v>203</v>
      </c>
      <c r="D245" s="20" t="n">
        <v>0.9</v>
      </c>
      <c r="E245" s="17" t="n">
        <v>30665.1</v>
      </c>
    </row>
    <row r="246" customFormat="false" ht="15" hidden="false" customHeight="false" outlineLevel="0" collapsed="false">
      <c r="A246" s="19" t="s">
        <v>532</v>
      </c>
      <c r="B246" s="19" t="s">
        <v>127</v>
      </c>
      <c r="C246" s="19" t="s">
        <v>204</v>
      </c>
      <c r="D246" s="20" t="n">
        <v>0.5</v>
      </c>
      <c r="E246" s="17" t="n">
        <v>21394.2</v>
      </c>
    </row>
    <row r="247" customFormat="false" ht="15" hidden="false" customHeight="false" outlineLevel="0" collapsed="false">
      <c r="A247" s="19" t="s">
        <v>532</v>
      </c>
      <c r="B247" s="19" t="s">
        <v>127</v>
      </c>
      <c r="C247" s="19" t="s">
        <v>217</v>
      </c>
      <c r="D247" s="20" t="n">
        <v>0.65</v>
      </c>
      <c r="E247" s="17" t="n">
        <v>55355.85</v>
      </c>
    </row>
    <row r="248" customFormat="false" ht="15" hidden="false" customHeight="false" outlineLevel="0" collapsed="false">
      <c r="A248" s="19" t="s">
        <v>532</v>
      </c>
      <c r="B248" s="19" t="s">
        <v>127</v>
      </c>
      <c r="C248" s="19" t="s">
        <v>315</v>
      </c>
      <c r="D248" s="20" t="n">
        <v>0.5</v>
      </c>
      <c r="E248" s="17" t="n">
        <v>2750</v>
      </c>
    </row>
    <row r="249" customFormat="false" ht="15" hidden="false" customHeight="false" outlineLevel="0" collapsed="false">
      <c r="A249" s="19" t="s">
        <v>533</v>
      </c>
      <c r="B249" s="19" t="s">
        <v>129</v>
      </c>
      <c r="C249" s="19" t="s">
        <v>205</v>
      </c>
      <c r="D249" s="20" t="n">
        <v>0.95</v>
      </c>
      <c r="E249" s="17" t="n">
        <v>9695.7</v>
      </c>
    </row>
    <row r="250" customFormat="false" ht="15" hidden="false" customHeight="false" outlineLevel="0" collapsed="false">
      <c r="A250" s="19" t="s">
        <v>533</v>
      </c>
      <c r="B250" s="19" t="s">
        <v>129</v>
      </c>
      <c r="C250" s="19" t="s">
        <v>206</v>
      </c>
      <c r="D250" s="20" t="n">
        <v>0.95</v>
      </c>
      <c r="E250" s="17" t="n">
        <v>78373.5</v>
      </c>
    </row>
    <row r="251" customFormat="false" ht="15" hidden="false" customHeight="false" outlineLevel="0" collapsed="false">
      <c r="A251" s="19" t="s">
        <v>534</v>
      </c>
      <c r="B251" s="19" t="s">
        <v>131</v>
      </c>
      <c r="C251" s="19" t="s">
        <v>205</v>
      </c>
      <c r="D251" s="20" t="n">
        <v>0.75</v>
      </c>
      <c r="E251" s="17" t="n">
        <v>22601.15</v>
      </c>
    </row>
    <row r="252" customFormat="false" ht="15" hidden="false" customHeight="false" outlineLevel="0" collapsed="false">
      <c r="A252" s="19" t="s">
        <v>535</v>
      </c>
      <c r="B252" s="19" t="s">
        <v>134</v>
      </c>
      <c r="C252" s="19" t="s">
        <v>201</v>
      </c>
      <c r="D252" s="20" t="n">
        <v>0.85</v>
      </c>
      <c r="E252" s="17" t="n">
        <v>37568</v>
      </c>
    </row>
    <row r="253" customFormat="false" ht="15" hidden="false" customHeight="false" outlineLevel="0" collapsed="false">
      <c r="A253" s="19" t="s">
        <v>535</v>
      </c>
      <c r="B253" s="19" t="s">
        <v>134</v>
      </c>
      <c r="C253" s="19" t="s">
        <v>203</v>
      </c>
      <c r="D253" s="20" t="n">
        <v>0.5</v>
      </c>
      <c r="E253" s="17" t="n">
        <v>19693.2</v>
      </c>
    </row>
    <row r="254" customFormat="false" ht="15" hidden="false" customHeight="false" outlineLevel="0" collapsed="false">
      <c r="A254" s="19" t="s">
        <v>535</v>
      </c>
      <c r="B254" s="19" t="s">
        <v>134</v>
      </c>
      <c r="C254" s="19" t="s">
        <v>204</v>
      </c>
      <c r="D254" s="20" t="n">
        <v>0.3</v>
      </c>
      <c r="E254" s="17" t="n">
        <v>16553.1</v>
      </c>
    </row>
    <row r="255" customFormat="false" ht="15" hidden="false" customHeight="false" outlineLevel="0" collapsed="false">
      <c r="A255" s="19" t="s">
        <v>536</v>
      </c>
      <c r="B255" s="19" t="s">
        <v>136</v>
      </c>
      <c r="C255" s="19" t="s">
        <v>217</v>
      </c>
      <c r="D255" s="20" t="n">
        <v>0.95</v>
      </c>
      <c r="E255" s="17" t="n">
        <v>3794.55</v>
      </c>
    </row>
    <row r="256" customFormat="false" ht="15" hidden="false" customHeight="false" outlineLevel="0" collapsed="false">
      <c r="A256" s="19" t="s">
        <v>536</v>
      </c>
      <c r="B256" s="19" t="s">
        <v>136</v>
      </c>
      <c r="C256" s="19" t="s">
        <v>218</v>
      </c>
      <c r="D256" s="20" t="n">
        <v>0.95</v>
      </c>
      <c r="E256" s="17" t="n">
        <v>23653.2</v>
      </c>
    </row>
    <row r="257" customFormat="false" ht="15" hidden="false" customHeight="false" outlineLevel="0" collapsed="false">
      <c r="A257" s="19" t="s">
        <v>536</v>
      </c>
      <c r="B257" s="19" t="s">
        <v>136</v>
      </c>
      <c r="C257" s="19" t="s">
        <v>206</v>
      </c>
      <c r="D257" s="20" t="n">
        <v>0.8</v>
      </c>
      <c r="E257" s="17" t="n">
        <v>30394.7</v>
      </c>
    </row>
    <row r="258" customFormat="false" ht="15" hidden="false" customHeight="false" outlineLevel="0" collapsed="false">
      <c r="A258" s="19" t="s">
        <v>536</v>
      </c>
      <c r="B258" s="19" t="s">
        <v>136</v>
      </c>
      <c r="C258" s="19" t="s">
        <v>327</v>
      </c>
      <c r="D258" s="20" t="n">
        <v>0.5</v>
      </c>
      <c r="E258" s="17" t="n">
        <v>2950</v>
      </c>
    </row>
    <row r="259" customFormat="false" ht="15" hidden="false" customHeight="false" outlineLevel="0" collapsed="false">
      <c r="A259" s="19" t="s">
        <v>537</v>
      </c>
      <c r="B259" s="19" t="s">
        <v>138</v>
      </c>
      <c r="C259" s="19" t="s">
        <v>204</v>
      </c>
      <c r="D259" s="20" t="n">
        <v>0.8</v>
      </c>
      <c r="E259" s="17" t="n">
        <v>34301.4</v>
      </c>
    </row>
    <row r="260" customFormat="false" ht="15" hidden="false" customHeight="false" outlineLevel="0" collapsed="false">
      <c r="A260" s="19" t="s">
        <v>537</v>
      </c>
      <c r="B260" s="19" t="s">
        <v>138</v>
      </c>
      <c r="C260" s="19" t="s">
        <v>217</v>
      </c>
      <c r="D260" s="20" t="n">
        <v>0.05</v>
      </c>
      <c r="E260" s="17" t="n">
        <v>2824.9</v>
      </c>
    </row>
    <row r="261" customFormat="false" ht="15" hidden="false" customHeight="false" outlineLevel="0" collapsed="false">
      <c r="A261" s="19" t="s">
        <v>537</v>
      </c>
      <c r="B261" s="19" t="s">
        <v>138</v>
      </c>
      <c r="C261" s="19" t="s">
        <v>218</v>
      </c>
      <c r="D261" s="20" t="n">
        <v>0.1</v>
      </c>
      <c r="E261" s="17" t="n">
        <v>6188.3</v>
      </c>
    </row>
    <row r="262" customFormat="false" ht="15" hidden="false" customHeight="false" outlineLevel="0" collapsed="false">
      <c r="A262" s="19" t="s">
        <v>537</v>
      </c>
      <c r="B262" s="19" t="s">
        <v>138</v>
      </c>
      <c r="C262" s="19" t="s">
        <v>329</v>
      </c>
      <c r="D262" s="20" t="n">
        <v>1</v>
      </c>
      <c r="E262" s="17" t="n">
        <v>4050</v>
      </c>
    </row>
    <row r="263" customFormat="false" ht="15" hidden="false" customHeight="false" outlineLevel="0" collapsed="false">
      <c r="A263" s="19" t="s">
        <v>538</v>
      </c>
      <c r="B263" s="19" t="s">
        <v>140</v>
      </c>
      <c r="C263" s="19" t="s">
        <v>203</v>
      </c>
      <c r="D263" s="20" t="n">
        <v>0.95</v>
      </c>
      <c r="E263" s="17" t="n">
        <v>5602.45</v>
      </c>
    </row>
    <row r="264" customFormat="false" ht="15" hidden="false" customHeight="false" outlineLevel="0" collapsed="false">
      <c r="A264" s="19" t="s">
        <v>538</v>
      </c>
      <c r="B264" s="19" t="s">
        <v>140</v>
      </c>
      <c r="C264" s="19" t="s">
        <v>204</v>
      </c>
      <c r="D264" s="20" t="n">
        <v>0.85</v>
      </c>
      <c r="E264" s="17" t="n">
        <v>29360.25</v>
      </c>
    </row>
    <row r="265" customFormat="false" ht="15" hidden="false" customHeight="false" outlineLevel="0" collapsed="false">
      <c r="A265" s="19" t="s">
        <v>538</v>
      </c>
      <c r="B265" s="19" t="s">
        <v>140</v>
      </c>
      <c r="C265" s="19" t="s">
        <v>217</v>
      </c>
      <c r="D265" s="20" t="n">
        <v>0.75</v>
      </c>
      <c r="E265" s="17" t="n">
        <v>24444.35</v>
      </c>
    </row>
    <row r="266" customFormat="false" ht="15" hidden="false" customHeight="false" outlineLevel="0" collapsed="false">
      <c r="A266" s="19" t="s">
        <v>539</v>
      </c>
      <c r="B266" s="19" t="s">
        <v>142</v>
      </c>
      <c r="C266" s="19" t="s">
        <v>203</v>
      </c>
      <c r="D266" s="20" t="n">
        <v>0.6</v>
      </c>
      <c r="E266" s="17" t="n">
        <v>17458.6</v>
      </c>
    </row>
    <row r="267" customFormat="false" ht="15" hidden="false" customHeight="false" outlineLevel="0" collapsed="false">
      <c r="A267" s="19" t="s">
        <v>539</v>
      </c>
      <c r="B267" s="19" t="s">
        <v>142</v>
      </c>
      <c r="C267" s="19" t="s">
        <v>217</v>
      </c>
      <c r="D267" s="20" t="n">
        <v>0.15</v>
      </c>
      <c r="E267" s="17" t="n">
        <v>6737.2</v>
      </c>
    </row>
    <row r="268" customFormat="false" ht="15" hidden="false" customHeight="false" outlineLevel="0" collapsed="false">
      <c r="A268" s="19" t="s">
        <v>540</v>
      </c>
      <c r="B268" s="19" t="s">
        <v>144</v>
      </c>
      <c r="C268" s="19" t="s">
        <v>203</v>
      </c>
      <c r="D268" s="20" t="n">
        <v>0.4</v>
      </c>
      <c r="E268" s="17" t="n">
        <v>5903.85</v>
      </c>
    </row>
    <row r="269" customFormat="false" ht="15" hidden="false" customHeight="false" outlineLevel="0" collapsed="false">
      <c r="A269" s="19" t="s">
        <v>540</v>
      </c>
      <c r="B269" s="19" t="s">
        <v>144</v>
      </c>
      <c r="C269" s="19" t="s">
        <v>217</v>
      </c>
      <c r="D269" s="20" t="n">
        <v>0.1</v>
      </c>
      <c r="E269" s="17" t="n">
        <v>3977.6</v>
      </c>
    </row>
    <row r="270" customFormat="false" ht="15" hidden="false" customHeight="false" outlineLevel="0" collapsed="false">
      <c r="A270" s="19" t="s">
        <v>541</v>
      </c>
      <c r="B270" s="19" t="s">
        <v>147</v>
      </c>
      <c r="C270" s="19" t="s">
        <v>201</v>
      </c>
      <c r="D270" s="20" t="n">
        <v>0.05</v>
      </c>
      <c r="E270" s="17" t="n">
        <v>2753.25</v>
      </c>
    </row>
    <row r="271" customFormat="false" ht="15" hidden="false" customHeight="false" outlineLevel="0" collapsed="false">
      <c r="A271" s="19" t="s">
        <v>542</v>
      </c>
      <c r="B271" s="19" t="s">
        <v>149</v>
      </c>
      <c r="C271" s="19" t="s">
        <v>203</v>
      </c>
      <c r="D271" s="20" t="n">
        <v>0.05</v>
      </c>
      <c r="E271" s="17" t="n">
        <v>2592.9</v>
      </c>
    </row>
    <row r="272" customFormat="false" ht="15" hidden="false" customHeight="false" outlineLevel="0" collapsed="false">
      <c r="A272" s="19" t="s">
        <v>543</v>
      </c>
      <c r="B272" s="19" t="s">
        <v>152</v>
      </c>
      <c r="C272" s="19" t="s">
        <v>203</v>
      </c>
      <c r="D272" s="20" t="n">
        <v>0.05</v>
      </c>
      <c r="E272" s="17" t="n">
        <v>681.05</v>
      </c>
    </row>
    <row r="273" customFormat="false" ht="15" hidden="false" customHeight="false" outlineLevel="0" collapsed="false">
      <c r="A273" s="19" t="s">
        <v>543</v>
      </c>
      <c r="B273" s="19" t="s">
        <v>152</v>
      </c>
      <c r="C273" s="19" t="s">
        <v>353</v>
      </c>
      <c r="D273" s="20" t="n">
        <v>1</v>
      </c>
      <c r="E273" s="17" t="n">
        <v>1800</v>
      </c>
    </row>
    <row r="274" customFormat="false" ht="15" hidden="false" customHeight="false" outlineLevel="0" collapsed="false">
      <c r="A274" s="19" t="s">
        <v>544</v>
      </c>
      <c r="B274" s="19" t="s">
        <v>159</v>
      </c>
      <c r="C274" s="19" t="s">
        <v>357</v>
      </c>
      <c r="D274" s="20" t="n">
        <v>0.5</v>
      </c>
      <c r="E274" s="17" t="n">
        <v>7500</v>
      </c>
    </row>
    <row r="275" customFormat="false" ht="15" hidden="false" customHeight="false" outlineLevel="0" collapsed="false">
      <c r="A275" s="19" t="s">
        <v>544</v>
      </c>
      <c r="B275" s="19" t="s">
        <v>159</v>
      </c>
      <c r="C275" s="19" t="s">
        <v>359</v>
      </c>
      <c r="D275" s="20" t="n">
        <v>0.5</v>
      </c>
      <c r="E275" s="17" t="n">
        <v>5400</v>
      </c>
    </row>
    <row r="276" customFormat="false" ht="15" hidden="false" customHeight="false" outlineLevel="0" collapsed="false">
      <c r="A276" s="19" t="s">
        <v>545</v>
      </c>
      <c r="B276" s="19" t="s">
        <v>165</v>
      </c>
      <c r="C276" s="19" t="s">
        <v>203</v>
      </c>
      <c r="D276" s="20" t="n">
        <v>0.05</v>
      </c>
      <c r="E276" s="17" t="n">
        <v>3515.1</v>
      </c>
    </row>
    <row r="277" customFormat="false" ht="15" hidden="false" customHeight="false" outlineLevel="0" collapsed="false">
      <c r="A277" s="19" t="s">
        <v>546</v>
      </c>
      <c r="B277" s="19" t="s">
        <v>87</v>
      </c>
      <c r="C277" s="19" t="s">
        <v>207</v>
      </c>
      <c r="D277" s="20" t="n">
        <v>0.05</v>
      </c>
      <c r="E277" s="17" t="n">
        <v>527.25</v>
      </c>
    </row>
    <row r="278" customFormat="false" ht="15" hidden="false" customHeight="false" outlineLevel="0" collapsed="false">
      <c r="A278" s="19" t="s">
        <v>546</v>
      </c>
      <c r="B278" s="19" t="s">
        <v>87</v>
      </c>
      <c r="C278" s="19" t="s">
        <v>211</v>
      </c>
      <c r="D278" s="20" t="n">
        <v>1</v>
      </c>
      <c r="E278" s="17" t="n">
        <v>5825</v>
      </c>
    </row>
    <row r="279" customFormat="false" ht="15" hidden="false" customHeight="false" outlineLevel="0" collapsed="false">
      <c r="A279" s="19" t="s">
        <v>546</v>
      </c>
      <c r="B279" s="19" t="s">
        <v>87</v>
      </c>
      <c r="C279" s="19" t="s">
        <v>213</v>
      </c>
      <c r="D279" s="20" t="n">
        <v>1</v>
      </c>
      <c r="E279" s="17" t="n">
        <v>3300</v>
      </c>
    </row>
    <row r="280" customFormat="false" ht="15" hidden="false" customHeight="false" outlineLevel="0" collapsed="false">
      <c r="A280" s="19" t="s">
        <v>547</v>
      </c>
      <c r="B280" s="19" t="s">
        <v>102</v>
      </c>
      <c r="C280" s="19" t="s">
        <v>207</v>
      </c>
      <c r="D280" s="20" t="n">
        <v>0.3</v>
      </c>
      <c r="E280" s="17" t="n">
        <v>7350</v>
      </c>
    </row>
    <row r="281" customFormat="false" ht="15" hidden="false" customHeight="false" outlineLevel="0" collapsed="false">
      <c r="A281" s="19" t="s">
        <v>547</v>
      </c>
      <c r="B281" s="19" t="s">
        <v>102</v>
      </c>
      <c r="C281" s="19" t="s">
        <v>253</v>
      </c>
      <c r="D281" s="20" t="n">
        <v>1</v>
      </c>
      <c r="E281" s="17" t="n">
        <v>27100</v>
      </c>
    </row>
    <row r="282" customFormat="false" ht="15" hidden="false" customHeight="false" outlineLevel="0" collapsed="false">
      <c r="A282" s="19" t="s">
        <v>548</v>
      </c>
      <c r="B282" s="19" t="s">
        <v>108</v>
      </c>
      <c r="C282" s="19" t="s">
        <v>271</v>
      </c>
      <c r="D282" s="20" t="n">
        <v>0.5</v>
      </c>
      <c r="E282" s="17" t="n">
        <v>6150</v>
      </c>
    </row>
    <row r="283" customFormat="false" ht="15" hidden="false" customHeight="false" outlineLevel="0" collapsed="false">
      <c r="A283" s="19" t="s">
        <v>549</v>
      </c>
      <c r="B283" s="19" t="s">
        <v>110</v>
      </c>
      <c r="C283" s="19" t="s">
        <v>275</v>
      </c>
      <c r="D283" s="20" t="n">
        <v>1</v>
      </c>
      <c r="E283" s="17" t="n">
        <v>11200</v>
      </c>
    </row>
    <row r="284" customFormat="false" ht="15" hidden="false" customHeight="false" outlineLevel="0" collapsed="false">
      <c r="A284" s="19" t="s">
        <v>550</v>
      </c>
      <c r="B284" s="19" t="s">
        <v>115</v>
      </c>
      <c r="C284" s="19" t="s">
        <v>207</v>
      </c>
      <c r="D284" s="20" t="n">
        <v>0.55</v>
      </c>
      <c r="E284" s="17" t="n">
        <v>3176.55</v>
      </c>
    </row>
    <row r="285" customFormat="false" ht="15" hidden="false" customHeight="false" outlineLevel="0" collapsed="false">
      <c r="A285" s="19" t="s">
        <v>551</v>
      </c>
      <c r="B285" s="19" t="s">
        <v>124</v>
      </c>
      <c r="C285" s="19" t="s">
        <v>201</v>
      </c>
      <c r="D285" s="20" t="n">
        <v>0.8</v>
      </c>
      <c r="E285" s="17" t="n">
        <v>16978.35</v>
      </c>
    </row>
    <row r="286" customFormat="false" ht="15" hidden="false" customHeight="false" outlineLevel="0" collapsed="false">
      <c r="A286" s="19" t="s">
        <v>551</v>
      </c>
      <c r="B286" s="19" t="s">
        <v>124</v>
      </c>
      <c r="C286" s="19" t="s">
        <v>203</v>
      </c>
      <c r="D286" s="20" t="n">
        <v>0.8</v>
      </c>
      <c r="E286" s="17" t="n">
        <v>17558.85</v>
      </c>
    </row>
    <row r="287" customFormat="false" ht="15" hidden="false" customHeight="false" outlineLevel="0" collapsed="false">
      <c r="A287" s="19" t="s">
        <v>551</v>
      </c>
      <c r="B287" s="19" t="s">
        <v>124</v>
      </c>
      <c r="C287" s="19" t="s">
        <v>217</v>
      </c>
      <c r="D287" s="20" t="n">
        <v>0.5</v>
      </c>
      <c r="E287" s="17" t="n">
        <v>17707.6</v>
      </c>
    </row>
    <row r="288" customFormat="false" ht="15" hidden="false" customHeight="false" outlineLevel="0" collapsed="false">
      <c r="A288" s="19" t="s">
        <v>552</v>
      </c>
      <c r="B288" s="19" t="s">
        <v>134</v>
      </c>
      <c r="C288" s="19" t="s">
        <v>201</v>
      </c>
      <c r="D288" s="20" t="n">
        <v>0.95</v>
      </c>
      <c r="E288" s="17" t="n">
        <v>9392</v>
      </c>
    </row>
    <row r="289" customFormat="false" ht="15" hidden="false" customHeight="false" outlineLevel="0" collapsed="false">
      <c r="A289" s="19" t="s">
        <v>552</v>
      </c>
      <c r="B289" s="19" t="s">
        <v>134</v>
      </c>
      <c r="C289" s="19" t="s">
        <v>203</v>
      </c>
      <c r="D289" s="20" t="n">
        <v>0.75</v>
      </c>
      <c r="E289" s="17" t="n">
        <v>12308.25</v>
      </c>
    </row>
    <row r="290" customFormat="false" ht="15" hidden="false" customHeight="false" outlineLevel="0" collapsed="false">
      <c r="A290" s="19" t="s">
        <v>552</v>
      </c>
      <c r="B290" s="19" t="s">
        <v>134</v>
      </c>
      <c r="C290" s="19" t="s">
        <v>204</v>
      </c>
      <c r="D290" s="20" t="n">
        <v>0.6</v>
      </c>
      <c r="E290" s="17" t="n">
        <v>16553.1</v>
      </c>
    </row>
    <row r="291" customFormat="false" ht="15" hidden="false" customHeight="false" outlineLevel="0" collapsed="false">
      <c r="A291" s="19" t="s">
        <v>552</v>
      </c>
      <c r="B291" s="19" t="s">
        <v>134</v>
      </c>
      <c r="C291" s="19" t="s">
        <v>217</v>
      </c>
      <c r="D291" s="20" t="n">
        <v>0.1</v>
      </c>
      <c r="E291" s="17" t="n">
        <v>8701.4</v>
      </c>
    </row>
    <row r="292" customFormat="false" ht="15" hidden="false" customHeight="false" outlineLevel="0" collapsed="false">
      <c r="A292" s="19" t="s">
        <v>553</v>
      </c>
      <c r="B292" s="19" t="s">
        <v>136</v>
      </c>
      <c r="C292" s="19" t="s">
        <v>206</v>
      </c>
      <c r="D292" s="20" t="n">
        <v>0.95</v>
      </c>
      <c r="E292" s="17" t="n">
        <v>6513.15</v>
      </c>
    </row>
    <row r="293" customFormat="false" ht="15" hidden="false" customHeight="false" outlineLevel="0" collapsed="false">
      <c r="A293" s="19" t="s">
        <v>553</v>
      </c>
      <c r="B293" s="19" t="s">
        <v>136</v>
      </c>
      <c r="C293" s="19" t="s">
        <v>327</v>
      </c>
      <c r="D293" s="20" t="n">
        <v>1</v>
      </c>
      <c r="E293" s="17" t="n">
        <v>2950</v>
      </c>
    </row>
    <row r="294" customFormat="false" ht="15" hidden="false" customHeight="false" outlineLevel="0" collapsed="false">
      <c r="A294" s="19" t="s">
        <v>554</v>
      </c>
      <c r="B294" s="19" t="s">
        <v>138</v>
      </c>
      <c r="C294" s="19" t="s">
        <v>204</v>
      </c>
      <c r="D294" s="20" t="n">
        <v>0.95</v>
      </c>
      <c r="E294" s="17" t="n">
        <v>17150.7</v>
      </c>
    </row>
    <row r="295" customFormat="false" ht="15" hidden="false" customHeight="false" outlineLevel="0" collapsed="false">
      <c r="A295" s="19" t="s">
        <v>554</v>
      </c>
      <c r="B295" s="19" t="s">
        <v>138</v>
      </c>
      <c r="C295" s="19" t="s">
        <v>217</v>
      </c>
      <c r="D295" s="20" t="n">
        <v>0.15</v>
      </c>
      <c r="E295" s="17" t="n">
        <v>5649.8</v>
      </c>
    </row>
    <row r="296" customFormat="false" ht="15" hidden="false" customHeight="false" outlineLevel="0" collapsed="false">
      <c r="A296" s="19" t="s">
        <v>554</v>
      </c>
      <c r="B296" s="19" t="s">
        <v>138</v>
      </c>
      <c r="C296" s="19" t="s">
        <v>218</v>
      </c>
      <c r="D296" s="20" t="n">
        <v>0.3</v>
      </c>
      <c r="E296" s="17" t="n">
        <v>12376.6</v>
      </c>
    </row>
    <row r="297" customFormat="false" ht="15" hidden="false" customHeight="false" outlineLevel="0" collapsed="false">
      <c r="A297" s="19" t="s">
        <v>555</v>
      </c>
      <c r="B297" s="19" t="s">
        <v>142</v>
      </c>
      <c r="C297" s="19" t="s">
        <v>203</v>
      </c>
      <c r="D297" s="20" t="n">
        <v>0.8</v>
      </c>
      <c r="E297" s="17" t="n">
        <v>17458.6</v>
      </c>
    </row>
    <row r="298" customFormat="false" ht="15" hidden="false" customHeight="false" outlineLevel="0" collapsed="false">
      <c r="A298" s="19" t="s">
        <v>555</v>
      </c>
      <c r="B298" s="19" t="s">
        <v>142</v>
      </c>
      <c r="C298" s="19" t="s">
        <v>217</v>
      </c>
      <c r="D298" s="20" t="n">
        <v>0.3</v>
      </c>
      <c r="E298" s="17" t="n">
        <v>10105.8</v>
      </c>
    </row>
    <row r="299" customFormat="false" ht="15" hidden="false" customHeight="false" outlineLevel="0" collapsed="false">
      <c r="A299" s="19" t="s">
        <v>556</v>
      </c>
      <c r="B299" s="19" t="s">
        <v>144</v>
      </c>
      <c r="C299" s="19" t="s">
        <v>203</v>
      </c>
      <c r="D299" s="20" t="n">
        <v>0.6</v>
      </c>
      <c r="E299" s="17" t="n">
        <v>7871.8</v>
      </c>
    </row>
    <row r="300" customFormat="false" ht="15" hidden="false" customHeight="false" outlineLevel="0" collapsed="false">
      <c r="A300" s="19" t="s">
        <v>556</v>
      </c>
      <c r="B300" s="19" t="s">
        <v>144</v>
      </c>
      <c r="C300" s="19" t="s">
        <v>217</v>
      </c>
      <c r="D300" s="20" t="n">
        <v>0.35</v>
      </c>
      <c r="E300" s="17" t="n">
        <v>9944</v>
      </c>
    </row>
    <row r="301" customFormat="false" ht="15" hidden="false" customHeight="false" outlineLevel="0" collapsed="false">
      <c r="A301" s="19" t="s">
        <v>557</v>
      </c>
      <c r="B301" s="19" t="s">
        <v>149</v>
      </c>
      <c r="C301" s="19" t="s">
        <v>203</v>
      </c>
      <c r="D301" s="20" t="n">
        <v>0.15</v>
      </c>
      <c r="E301" s="17" t="n">
        <v>5185.8</v>
      </c>
    </row>
    <row r="302" customFormat="false" ht="15" hidden="false" customHeight="false" outlineLevel="0" collapsed="false">
      <c r="A302" s="19" t="s">
        <v>558</v>
      </c>
      <c r="B302" s="19" t="s">
        <v>156</v>
      </c>
      <c r="C302" s="19" t="s">
        <v>203</v>
      </c>
      <c r="D302" s="20" t="n">
        <v>0.05</v>
      </c>
      <c r="E302" s="17" t="n">
        <v>1844.55</v>
      </c>
    </row>
    <row r="303" customFormat="false" ht="15" hidden="false" customHeight="false" outlineLevel="0" collapsed="false">
      <c r="A303" s="19" t="s">
        <v>559</v>
      </c>
      <c r="B303" s="19" t="s">
        <v>159</v>
      </c>
      <c r="C303" s="19" t="s">
        <v>203</v>
      </c>
      <c r="D303" s="20" t="n">
        <v>0.05</v>
      </c>
      <c r="E303" s="17" t="n">
        <v>3298</v>
      </c>
    </row>
    <row r="304" customFormat="false" ht="15" hidden="false" customHeight="false" outlineLevel="0" collapsed="false">
      <c r="A304" s="19" t="s">
        <v>559</v>
      </c>
      <c r="B304" s="19" t="s">
        <v>159</v>
      </c>
      <c r="C304" s="19" t="s">
        <v>357</v>
      </c>
      <c r="D304" s="20" t="n">
        <v>1</v>
      </c>
      <c r="E304" s="17" t="n">
        <v>7500</v>
      </c>
    </row>
    <row r="305" customFormat="false" ht="15" hidden="false" customHeight="false" outlineLevel="0" collapsed="false">
      <c r="A305" s="19" t="s">
        <v>559</v>
      </c>
      <c r="B305" s="19" t="s">
        <v>159</v>
      </c>
      <c r="C305" s="19" t="s">
        <v>359</v>
      </c>
      <c r="D305" s="20" t="n">
        <v>1</v>
      </c>
      <c r="E305" s="17" t="n">
        <v>5400</v>
      </c>
    </row>
    <row r="306" customFormat="false" ht="15" hidden="false" customHeight="false" outlineLevel="0" collapsed="false">
      <c r="A306" s="19" t="s">
        <v>560</v>
      </c>
      <c r="B306" s="19" t="s">
        <v>161</v>
      </c>
      <c r="C306" s="19" t="s">
        <v>203</v>
      </c>
      <c r="D306" s="20" t="n">
        <v>0.05</v>
      </c>
      <c r="E306" s="17" t="n">
        <v>2335.55</v>
      </c>
    </row>
    <row r="307" customFormat="false" ht="15" hidden="false" customHeight="false" outlineLevel="0" collapsed="false">
      <c r="A307" s="19" t="s">
        <v>561</v>
      </c>
      <c r="B307" s="19" t="s">
        <v>165</v>
      </c>
      <c r="C307" s="19" t="s">
        <v>203</v>
      </c>
      <c r="D307" s="20" t="n">
        <v>0.25</v>
      </c>
      <c r="E307" s="17" t="n">
        <v>14060.4</v>
      </c>
    </row>
    <row r="308" customFormat="false" ht="15" hidden="false" customHeight="false" outlineLevel="0" collapsed="false">
      <c r="A308" s="19" t="s">
        <v>562</v>
      </c>
      <c r="B308" s="19" t="s">
        <v>87</v>
      </c>
      <c r="C308" s="19" t="s">
        <v>207</v>
      </c>
      <c r="D308" s="20" t="n">
        <v>0.25</v>
      </c>
      <c r="E308" s="17" t="n">
        <v>2109</v>
      </c>
    </row>
    <row r="309" customFormat="false" ht="15" hidden="false" customHeight="false" outlineLevel="0" collapsed="false">
      <c r="A309" s="19" t="s">
        <v>563</v>
      </c>
      <c r="B309" s="19" t="s">
        <v>92</v>
      </c>
      <c r="C309" s="19" t="s">
        <v>207</v>
      </c>
      <c r="D309" s="20" t="n">
        <v>0.2</v>
      </c>
      <c r="E309" s="17" t="n">
        <v>1543.4</v>
      </c>
    </row>
    <row r="310" customFormat="false" ht="15" hidden="false" customHeight="false" outlineLevel="0" collapsed="false">
      <c r="A310" s="19" t="s">
        <v>563</v>
      </c>
      <c r="B310" s="19" t="s">
        <v>92</v>
      </c>
      <c r="C310" s="19" t="s">
        <v>219</v>
      </c>
      <c r="D310" s="20" t="n">
        <v>1</v>
      </c>
      <c r="E310" s="17" t="n">
        <v>3125</v>
      </c>
    </row>
    <row r="311" customFormat="false" ht="15" hidden="false" customHeight="false" outlineLevel="0" collapsed="false">
      <c r="A311" s="19" t="s">
        <v>564</v>
      </c>
      <c r="B311" s="19" t="s">
        <v>94</v>
      </c>
      <c r="C311" s="19" t="s">
        <v>207</v>
      </c>
      <c r="D311" s="20" t="n">
        <v>0.55</v>
      </c>
      <c r="E311" s="17" t="n">
        <v>3203.2</v>
      </c>
    </row>
    <row r="312" customFormat="false" ht="15" hidden="false" customHeight="false" outlineLevel="0" collapsed="false">
      <c r="A312" s="19" t="s">
        <v>564</v>
      </c>
      <c r="B312" s="19" t="s">
        <v>94</v>
      </c>
      <c r="C312" s="19" t="s">
        <v>223</v>
      </c>
      <c r="D312" s="20" t="n">
        <v>1</v>
      </c>
      <c r="E312" s="17" t="n">
        <v>3175</v>
      </c>
    </row>
    <row r="313" customFormat="false" ht="15" hidden="false" customHeight="false" outlineLevel="0" collapsed="false">
      <c r="A313" s="19" t="s">
        <v>565</v>
      </c>
      <c r="B313" s="19" t="s">
        <v>102</v>
      </c>
      <c r="C313" s="19" t="s">
        <v>207</v>
      </c>
      <c r="D313" s="20" t="n">
        <v>0.65</v>
      </c>
      <c r="E313" s="17" t="n">
        <v>10290</v>
      </c>
    </row>
    <row r="314" customFormat="false" ht="15" hidden="false" customHeight="false" outlineLevel="0" collapsed="false">
      <c r="A314" s="19" t="s">
        <v>566</v>
      </c>
      <c r="B314" s="19" t="s">
        <v>104</v>
      </c>
      <c r="C314" s="19" t="s">
        <v>201</v>
      </c>
      <c r="D314" s="20" t="n">
        <v>1</v>
      </c>
      <c r="E314" s="17" t="n">
        <v>2649.4</v>
      </c>
    </row>
    <row r="315" customFormat="false" ht="15" hidden="false" customHeight="false" outlineLevel="0" collapsed="false">
      <c r="A315" s="19" t="s">
        <v>566</v>
      </c>
      <c r="B315" s="19" t="s">
        <v>104</v>
      </c>
      <c r="C315" s="19" t="s">
        <v>204</v>
      </c>
      <c r="D315" s="20" t="n">
        <v>1</v>
      </c>
      <c r="E315" s="17" t="n">
        <v>3018.2</v>
      </c>
    </row>
    <row r="316" customFormat="false" ht="15" hidden="false" customHeight="false" outlineLevel="0" collapsed="false">
      <c r="A316" s="19" t="s">
        <v>566</v>
      </c>
      <c r="B316" s="19" t="s">
        <v>104</v>
      </c>
      <c r="C316" s="19" t="s">
        <v>217</v>
      </c>
      <c r="D316" s="20" t="n">
        <v>1</v>
      </c>
      <c r="E316" s="17" t="n">
        <v>2856</v>
      </c>
    </row>
    <row r="317" customFormat="false" ht="15" hidden="false" customHeight="false" outlineLevel="0" collapsed="false">
      <c r="A317" s="19" t="s">
        <v>566</v>
      </c>
      <c r="B317" s="19" t="s">
        <v>104</v>
      </c>
      <c r="C317" s="19" t="s">
        <v>218</v>
      </c>
      <c r="D317" s="20" t="n">
        <v>1</v>
      </c>
      <c r="E317" s="17" t="n">
        <v>4686.25</v>
      </c>
    </row>
    <row r="318" customFormat="false" ht="15" hidden="false" customHeight="false" outlineLevel="0" collapsed="false">
      <c r="A318" s="19" t="s">
        <v>566</v>
      </c>
      <c r="B318" s="19" t="s">
        <v>104</v>
      </c>
      <c r="C318" s="19" t="s">
        <v>205</v>
      </c>
      <c r="D318" s="20" t="n">
        <v>1</v>
      </c>
      <c r="E318" s="17" t="n">
        <v>3368.25</v>
      </c>
    </row>
    <row r="319" customFormat="false" ht="15" hidden="false" customHeight="false" outlineLevel="0" collapsed="false">
      <c r="A319" s="19" t="s">
        <v>566</v>
      </c>
      <c r="B319" s="19" t="s">
        <v>104</v>
      </c>
      <c r="C319" s="19" t="s">
        <v>206</v>
      </c>
      <c r="D319" s="20" t="n">
        <v>1</v>
      </c>
      <c r="E319" s="17" t="n">
        <v>4401</v>
      </c>
    </row>
    <row r="320" customFormat="false" ht="15" hidden="false" customHeight="false" outlineLevel="0" collapsed="false">
      <c r="A320" s="19" t="s">
        <v>566</v>
      </c>
      <c r="B320" s="19" t="s">
        <v>104</v>
      </c>
      <c r="C320" s="19" t="s">
        <v>207</v>
      </c>
      <c r="D320" s="20" t="n">
        <v>1</v>
      </c>
      <c r="E320" s="17" t="n">
        <v>760.9</v>
      </c>
    </row>
    <row r="321" customFormat="false" ht="15" hidden="false" customHeight="false" outlineLevel="0" collapsed="false">
      <c r="A321" s="19" t="s">
        <v>566</v>
      </c>
      <c r="B321" s="19" t="s">
        <v>104</v>
      </c>
      <c r="C321" s="19" t="s">
        <v>263</v>
      </c>
      <c r="D321" s="20" t="n">
        <v>1</v>
      </c>
      <c r="E321" s="17" t="n">
        <v>11050</v>
      </c>
    </row>
    <row r="322" customFormat="false" ht="15" hidden="false" customHeight="false" outlineLevel="0" collapsed="false">
      <c r="A322" s="19" t="s">
        <v>567</v>
      </c>
      <c r="B322" s="19" t="s">
        <v>108</v>
      </c>
      <c r="C322" s="19" t="s">
        <v>271</v>
      </c>
      <c r="D322" s="20" t="n">
        <v>1</v>
      </c>
      <c r="E322" s="17" t="n">
        <v>6150</v>
      </c>
    </row>
    <row r="323" customFormat="false" ht="15" hidden="false" customHeight="false" outlineLevel="0" collapsed="false">
      <c r="A323" s="19" t="s">
        <v>568</v>
      </c>
      <c r="B323" s="19" t="s">
        <v>110</v>
      </c>
      <c r="C323" s="19" t="s">
        <v>277</v>
      </c>
      <c r="D323" s="20" t="n">
        <v>0.5</v>
      </c>
      <c r="E323" s="17" t="n">
        <v>5025</v>
      </c>
    </row>
    <row r="324" customFormat="false" ht="15" hidden="false" customHeight="false" outlineLevel="0" collapsed="false">
      <c r="A324" s="19" t="s">
        <v>569</v>
      </c>
      <c r="B324" s="19" t="s">
        <v>113</v>
      </c>
      <c r="C324" s="19" t="s">
        <v>203</v>
      </c>
      <c r="D324" s="20" t="n">
        <v>0.95</v>
      </c>
      <c r="E324" s="17" t="n">
        <v>10307.7</v>
      </c>
    </row>
    <row r="325" customFormat="false" ht="15" hidden="false" customHeight="false" outlineLevel="0" collapsed="false">
      <c r="A325" s="19" t="s">
        <v>569</v>
      </c>
      <c r="B325" s="19" t="s">
        <v>113</v>
      </c>
      <c r="C325" s="19" t="s">
        <v>204</v>
      </c>
      <c r="D325" s="20" t="n">
        <v>0.9</v>
      </c>
      <c r="E325" s="17" t="n">
        <v>19746</v>
      </c>
    </row>
    <row r="326" customFormat="false" ht="15" hidden="false" customHeight="false" outlineLevel="0" collapsed="false">
      <c r="A326" s="19" t="s">
        <v>569</v>
      </c>
      <c r="B326" s="19" t="s">
        <v>113</v>
      </c>
      <c r="C326" s="19" t="s">
        <v>217</v>
      </c>
      <c r="D326" s="20" t="n">
        <v>0.75</v>
      </c>
      <c r="E326" s="17" t="n">
        <v>16936.2</v>
      </c>
    </row>
    <row r="327" customFormat="false" ht="15" hidden="false" customHeight="false" outlineLevel="0" collapsed="false">
      <c r="A327" s="19" t="s">
        <v>569</v>
      </c>
      <c r="B327" s="19" t="s">
        <v>113</v>
      </c>
      <c r="C327" s="19" t="s">
        <v>218</v>
      </c>
      <c r="D327" s="20" t="n">
        <v>0.55</v>
      </c>
      <c r="E327" s="17" t="n">
        <v>24678.15</v>
      </c>
    </row>
    <row r="328" customFormat="false" ht="15" hidden="false" customHeight="false" outlineLevel="0" collapsed="false">
      <c r="A328" s="19" t="s">
        <v>569</v>
      </c>
      <c r="B328" s="19" t="s">
        <v>113</v>
      </c>
      <c r="C328" s="19" t="s">
        <v>205</v>
      </c>
      <c r="D328" s="20" t="n">
        <v>0.2</v>
      </c>
      <c r="E328" s="17" t="n">
        <v>10621.35</v>
      </c>
    </row>
    <row r="329" customFormat="false" ht="15" hidden="false" customHeight="false" outlineLevel="0" collapsed="false">
      <c r="A329" s="19" t="s">
        <v>569</v>
      </c>
      <c r="B329" s="19" t="s">
        <v>113</v>
      </c>
      <c r="C329" s="19" t="s">
        <v>283</v>
      </c>
      <c r="D329" s="20" t="n">
        <v>0.5</v>
      </c>
      <c r="E329" s="17" t="n">
        <v>8500</v>
      </c>
    </row>
    <row r="330" customFormat="false" ht="15" hidden="false" customHeight="false" outlineLevel="0" collapsed="false">
      <c r="A330" s="19" t="s">
        <v>570</v>
      </c>
      <c r="B330" s="19" t="s">
        <v>115</v>
      </c>
      <c r="C330" s="19" t="s">
        <v>207</v>
      </c>
      <c r="D330" s="20" t="n">
        <v>0.9</v>
      </c>
      <c r="E330" s="17" t="n">
        <v>2470.65</v>
      </c>
    </row>
    <row r="331" customFormat="false" ht="15" hidden="false" customHeight="false" outlineLevel="0" collapsed="false">
      <c r="A331" s="19" t="s">
        <v>571</v>
      </c>
      <c r="B331" s="19" t="s">
        <v>117</v>
      </c>
      <c r="C331" s="19" t="s">
        <v>203</v>
      </c>
      <c r="D331" s="20" t="n">
        <v>0.95</v>
      </c>
      <c r="E331" s="17" t="n">
        <v>7129</v>
      </c>
    </row>
    <row r="332" customFormat="false" ht="15" hidden="false" customHeight="false" outlineLevel="0" collapsed="false">
      <c r="A332" s="19" t="s">
        <v>571</v>
      </c>
      <c r="B332" s="19" t="s">
        <v>117</v>
      </c>
      <c r="C332" s="19" t="s">
        <v>218</v>
      </c>
      <c r="D332" s="20" t="n">
        <v>0.8</v>
      </c>
      <c r="E332" s="17" t="n">
        <v>24541.3</v>
      </c>
    </row>
    <row r="333" customFormat="false" ht="15" hidden="false" customHeight="false" outlineLevel="0" collapsed="false">
      <c r="A333" s="19" t="s">
        <v>572</v>
      </c>
      <c r="B333" s="19" t="s">
        <v>120</v>
      </c>
      <c r="C333" s="19" t="s">
        <v>204</v>
      </c>
      <c r="D333" s="20" t="n">
        <v>0.95</v>
      </c>
      <c r="E333" s="17" t="n">
        <v>24256.95</v>
      </c>
    </row>
    <row r="334" customFormat="false" ht="15" hidden="false" customHeight="false" outlineLevel="0" collapsed="false">
      <c r="A334" s="19" t="s">
        <v>572</v>
      </c>
      <c r="B334" s="19" t="s">
        <v>120</v>
      </c>
      <c r="C334" s="19" t="s">
        <v>218</v>
      </c>
      <c r="D334" s="20" t="n">
        <v>0.95</v>
      </c>
      <c r="E334" s="17" t="n">
        <v>20647</v>
      </c>
    </row>
    <row r="335" customFormat="false" ht="15" hidden="false" customHeight="false" outlineLevel="0" collapsed="false">
      <c r="A335" s="19" t="s">
        <v>572</v>
      </c>
      <c r="B335" s="19" t="s">
        <v>120</v>
      </c>
      <c r="C335" s="19" t="s">
        <v>205</v>
      </c>
      <c r="D335" s="20" t="n">
        <v>0.7</v>
      </c>
      <c r="E335" s="17" t="n">
        <v>57465.45</v>
      </c>
    </row>
    <row r="336" customFormat="false" ht="15" hidden="false" customHeight="false" outlineLevel="0" collapsed="false">
      <c r="A336" s="19" t="s">
        <v>572</v>
      </c>
      <c r="B336" s="19" t="s">
        <v>120</v>
      </c>
      <c r="C336" s="19" t="s">
        <v>295</v>
      </c>
      <c r="D336" s="20" t="n">
        <v>1</v>
      </c>
      <c r="E336" s="17" t="n">
        <v>16225</v>
      </c>
    </row>
    <row r="337" customFormat="false" ht="15" hidden="false" customHeight="false" outlineLevel="0" collapsed="false">
      <c r="A337" s="19" t="s">
        <v>573</v>
      </c>
      <c r="B337" s="19" t="s">
        <v>124</v>
      </c>
      <c r="C337" s="19" t="s">
        <v>201</v>
      </c>
      <c r="D337" s="20" t="n">
        <v>0.9</v>
      </c>
      <c r="E337" s="17" t="n">
        <v>11318.9</v>
      </c>
    </row>
    <row r="338" customFormat="false" ht="15" hidden="false" customHeight="false" outlineLevel="0" collapsed="false">
      <c r="A338" s="19" t="s">
        <v>573</v>
      </c>
      <c r="B338" s="19" t="s">
        <v>124</v>
      </c>
      <c r="C338" s="19" t="s">
        <v>203</v>
      </c>
      <c r="D338" s="20" t="n">
        <v>0.9</v>
      </c>
      <c r="E338" s="17" t="n">
        <v>11705.9</v>
      </c>
    </row>
    <row r="339" customFormat="false" ht="15" hidden="false" customHeight="false" outlineLevel="0" collapsed="false">
      <c r="A339" s="19" t="s">
        <v>573</v>
      </c>
      <c r="B339" s="19" t="s">
        <v>124</v>
      </c>
      <c r="C339" s="19" t="s">
        <v>217</v>
      </c>
      <c r="D339" s="20" t="n">
        <v>0.65</v>
      </c>
      <c r="E339" s="17" t="n">
        <v>13280.7</v>
      </c>
    </row>
    <row r="340" customFormat="false" ht="15" hidden="false" customHeight="false" outlineLevel="0" collapsed="false">
      <c r="A340" s="19" t="s">
        <v>574</v>
      </c>
      <c r="B340" s="19" t="s">
        <v>127</v>
      </c>
      <c r="C340" s="19" t="s">
        <v>203</v>
      </c>
      <c r="D340" s="20" t="n">
        <v>0.95</v>
      </c>
      <c r="E340" s="17" t="n">
        <v>5110.85</v>
      </c>
    </row>
    <row r="341" customFormat="false" ht="15" hidden="false" customHeight="false" outlineLevel="0" collapsed="false">
      <c r="A341" s="19" t="s">
        <v>574</v>
      </c>
      <c r="B341" s="19" t="s">
        <v>127</v>
      </c>
      <c r="C341" s="19" t="s">
        <v>204</v>
      </c>
      <c r="D341" s="20" t="n">
        <v>0.8</v>
      </c>
      <c r="E341" s="17" t="n">
        <v>21394.2</v>
      </c>
    </row>
    <row r="342" customFormat="false" ht="15" hidden="false" customHeight="false" outlineLevel="0" collapsed="false">
      <c r="A342" s="19" t="s">
        <v>574</v>
      </c>
      <c r="B342" s="19" t="s">
        <v>127</v>
      </c>
      <c r="C342" s="19" t="s">
        <v>217</v>
      </c>
      <c r="D342" s="20" t="n">
        <v>0.95</v>
      </c>
      <c r="E342" s="17" t="n">
        <v>36903.9</v>
      </c>
    </row>
    <row r="343" customFormat="false" ht="15" hidden="false" customHeight="false" outlineLevel="0" collapsed="false">
      <c r="A343" s="19" t="s">
        <v>574</v>
      </c>
      <c r="B343" s="19" t="s">
        <v>127</v>
      </c>
      <c r="C343" s="19" t="s">
        <v>315</v>
      </c>
      <c r="D343" s="20" t="n">
        <v>1</v>
      </c>
      <c r="E343" s="17" t="n">
        <v>2750</v>
      </c>
    </row>
    <row r="344" customFormat="false" ht="15" hidden="false" customHeight="false" outlineLevel="0" collapsed="false">
      <c r="A344" s="19" t="s">
        <v>575</v>
      </c>
      <c r="B344" s="19" t="s">
        <v>129</v>
      </c>
      <c r="C344" s="19" t="s">
        <v>207</v>
      </c>
      <c r="D344" s="20" t="n">
        <v>0.7</v>
      </c>
      <c r="E344" s="17" t="n">
        <v>10197.6</v>
      </c>
    </row>
    <row r="345" customFormat="false" ht="15" hidden="false" customHeight="false" outlineLevel="0" collapsed="false">
      <c r="A345" s="19" t="s">
        <v>575</v>
      </c>
      <c r="B345" s="19" t="s">
        <v>129</v>
      </c>
      <c r="C345" s="19" t="s">
        <v>317</v>
      </c>
      <c r="D345" s="20" t="n">
        <v>0.5</v>
      </c>
      <c r="E345" s="17" t="n">
        <v>10050</v>
      </c>
    </row>
    <row r="346" customFormat="false" ht="15" hidden="false" customHeight="false" outlineLevel="0" collapsed="false">
      <c r="A346" s="19" t="s">
        <v>576</v>
      </c>
      <c r="B346" s="19" t="s">
        <v>131</v>
      </c>
      <c r="C346" s="19" t="s">
        <v>205</v>
      </c>
      <c r="D346" s="20" t="n">
        <v>0.95</v>
      </c>
      <c r="E346" s="17" t="n">
        <v>8218.6</v>
      </c>
    </row>
    <row r="347" customFormat="false" ht="15" hidden="false" customHeight="false" outlineLevel="0" collapsed="false">
      <c r="A347" s="19" t="s">
        <v>577</v>
      </c>
      <c r="B347" s="19" t="s">
        <v>134</v>
      </c>
      <c r="C347" s="19" t="s">
        <v>203</v>
      </c>
      <c r="D347" s="20" t="n">
        <v>0.9</v>
      </c>
      <c r="E347" s="17" t="n">
        <v>7384.95</v>
      </c>
    </row>
    <row r="348" customFormat="false" ht="15" hidden="false" customHeight="false" outlineLevel="0" collapsed="false">
      <c r="A348" s="19" t="s">
        <v>577</v>
      </c>
      <c r="B348" s="19" t="s">
        <v>134</v>
      </c>
      <c r="C348" s="19" t="s">
        <v>204</v>
      </c>
      <c r="D348" s="20" t="n">
        <v>0.85</v>
      </c>
      <c r="E348" s="17" t="n">
        <v>13794.25</v>
      </c>
    </row>
    <row r="349" customFormat="false" ht="15" hidden="false" customHeight="false" outlineLevel="0" collapsed="false">
      <c r="A349" s="19" t="s">
        <v>577</v>
      </c>
      <c r="B349" s="19" t="s">
        <v>134</v>
      </c>
      <c r="C349" s="19" t="s">
        <v>217</v>
      </c>
      <c r="D349" s="20" t="n">
        <v>0.25</v>
      </c>
      <c r="E349" s="17" t="n">
        <v>13052.1</v>
      </c>
    </row>
    <row r="350" customFormat="false" ht="15" hidden="false" customHeight="false" outlineLevel="0" collapsed="false">
      <c r="A350" s="19" t="s">
        <v>577</v>
      </c>
      <c r="B350" s="19" t="s">
        <v>134</v>
      </c>
      <c r="C350" s="19" t="s">
        <v>205</v>
      </c>
      <c r="D350" s="20" t="n">
        <v>0.05</v>
      </c>
      <c r="E350" s="17" t="n">
        <v>3189.05</v>
      </c>
    </row>
    <row r="351" customFormat="false" ht="15" hidden="false" customHeight="false" outlineLevel="0" collapsed="false">
      <c r="A351" s="19" t="s">
        <v>578</v>
      </c>
      <c r="B351" s="19" t="s">
        <v>136</v>
      </c>
      <c r="C351" s="19" t="s">
        <v>207</v>
      </c>
      <c r="D351" s="20" t="n">
        <v>0.55</v>
      </c>
      <c r="E351" s="17" t="n">
        <v>4803.15</v>
      </c>
    </row>
    <row r="352" customFormat="false" ht="15" hidden="false" customHeight="false" outlineLevel="0" collapsed="false">
      <c r="A352" s="19" t="s">
        <v>579</v>
      </c>
      <c r="B352" s="19" t="s">
        <v>138</v>
      </c>
      <c r="C352" s="19" t="s">
        <v>217</v>
      </c>
      <c r="D352" s="20" t="n">
        <v>0.35</v>
      </c>
      <c r="E352" s="17" t="n">
        <v>11299.6</v>
      </c>
    </row>
    <row r="353" customFormat="false" ht="15" hidden="false" customHeight="false" outlineLevel="0" collapsed="false">
      <c r="A353" s="19" t="s">
        <v>579</v>
      </c>
      <c r="B353" s="19" t="s">
        <v>138</v>
      </c>
      <c r="C353" s="19" t="s">
        <v>218</v>
      </c>
      <c r="D353" s="20" t="n">
        <v>0.55</v>
      </c>
      <c r="E353" s="17" t="n">
        <v>15470.75</v>
      </c>
    </row>
    <row r="354" customFormat="false" ht="15" hidden="false" customHeight="false" outlineLevel="0" collapsed="false">
      <c r="A354" s="19" t="s">
        <v>580</v>
      </c>
      <c r="B354" s="19" t="s">
        <v>140</v>
      </c>
      <c r="C354" s="19" t="s">
        <v>204</v>
      </c>
      <c r="D354" s="20" t="n">
        <v>0.95</v>
      </c>
      <c r="E354" s="17" t="n">
        <v>11744.1</v>
      </c>
    </row>
    <row r="355" customFormat="false" ht="15" hidden="false" customHeight="false" outlineLevel="0" collapsed="false">
      <c r="A355" s="19" t="s">
        <v>580</v>
      </c>
      <c r="B355" s="19" t="s">
        <v>140</v>
      </c>
      <c r="C355" s="19" t="s">
        <v>217</v>
      </c>
      <c r="D355" s="20" t="n">
        <v>0.95</v>
      </c>
      <c r="E355" s="17" t="n">
        <v>13968.2</v>
      </c>
    </row>
    <row r="356" customFormat="false" ht="15" hidden="false" customHeight="false" outlineLevel="0" collapsed="false">
      <c r="A356" s="19" t="s">
        <v>580</v>
      </c>
      <c r="B356" s="19" t="s">
        <v>140</v>
      </c>
      <c r="C356" s="19" t="s">
        <v>218</v>
      </c>
      <c r="D356" s="20" t="n">
        <v>0.5</v>
      </c>
      <c r="E356" s="17" t="n">
        <v>37006.5</v>
      </c>
    </row>
    <row r="357" customFormat="false" ht="15" hidden="false" customHeight="false" outlineLevel="0" collapsed="false">
      <c r="A357" s="19" t="s">
        <v>580</v>
      </c>
      <c r="B357" s="19" t="s">
        <v>140</v>
      </c>
      <c r="C357" s="19" t="s">
        <v>337</v>
      </c>
      <c r="D357" s="20" t="n">
        <v>0.5</v>
      </c>
      <c r="E357" s="17" t="n">
        <v>13025</v>
      </c>
    </row>
    <row r="358" customFormat="false" ht="15" hidden="false" customHeight="false" outlineLevel="0" collapsed="false">
      <c r="A358" s="19" t="s">
        <v>580</v>
      </c>
      <c r="B358" s="19" t="s">
        <v>140</v>
      </c>
      <c r="C358" s="19" t="s">
        <v>339</v>
      </c>
      <c r="D358" s="20" t="n">
        <v>0.5</v>
      </c>
      <c r="E358" s="17" t="n">
        <v>7650</v>
      </c>
    </row>
    <row r="359" customFormat="false" ht="15" hidden="false" customHeight="false" outlineLevel="0" collapsed="false">
      <c r="A359" s="19" t="s">
        <v>581</v>
      </c>
      <c r="B359" s="19" t="s">
        <v>142</v>
      </c>
      <c r="C359" s="19" t="s">
        <v>203</v>
      </c>
      <c r="D359" s="20" t="n">
        <v>0.95</v>
      </c>
      <c r="E359" s="17" t="n">
        <v>13093.95</v>
      </c>
    </row>
    <row r="360" customFormat="false" ht="15" hidden="false" customHeight="false" outlineLevel="0" collapsed="false">
      <c r="A360" s="19" t="s">
        <v>581</v>
      </c>
      <c r="B360" s="19" t="s">
        <v>142</v>
      </c>
      <c r="C360" s="19" t="s">
        <v>217</v>
      </c>
      <c r="D360" s="20" t="n">
        <v>0.5</v>
      </c>
      <c r="E360" s="17" t="n">
        <v>13474.4</v>
      </c>
    </row>
    <row r="361" customFormat="false" ht="15" hidden="false" customHeight="false" outlineLevel="0" collapsed="false">
      <c r="A361" s="19" t="s">
        <v>582</v>
      </c>
      <c r="B361" s="19" t="s">
        <v>144</v>
      </c>
      <c r="C361" s="19" t="s">
        <v>203</v>
      </c>
      <c r="D361" s="20" t="n">
        <v>0.8</v>
      </c>
      <c r="E361" s="17" t="n">
        <v>7871.8</v>
      </c>
    </row>
    <row r="362" customFormat="false" ht="15" hidden="false" customHeight="false" outlineLevel="0" collapsed="false">
      <c r="A362" s="19" t="s">
        <v>582</v>
      </c>
      <c r="B362" s="19" t="s">
        <v>144</v>
      </c>
      <c r="C362" s="19" t="s">
        <v>217</v>
      </c>
      <c r="D362" s="20" t="n">
        <v>0.65</v>
      </c>
      <c r="E362" s="17" t="n">
        <v>11932.8</v>
      </c>
    </row>
    <row r="363" customFormat="false" ht="15" hidden="false" customHeight="false" outlineLevel="0" collapsed="false">
      <c r="A363" s="19" t="s">
        <v>583</v>
      </c>
      <c r="B363" s="19" t="s">
        <v>147</v>
      </c>
      <c r="C363" s="19" t="s">
        <v>201</v>
      </c>
      <c r="D363" s="20" t="n">
        <v>0.25</v>
      </c>
      <c r="E363" s="17" t="n">
        <v>11013</v>
      </c>
    </row>
    <row r="364" customFormat="false" ht="15" hidden="false" customHeight="false" outlineLevel="0" collapsed="false">
      <c r="A364" s="19" t="s">
        <v>584</v>
      </c>
      <c r="B364" s="19" t="s">
        <v>149</v>
      </c>
      <c r="C364" s="19" t="s">
        <v>203</v>
      </c>
      <c r="D364" s="20" t="n">
        <v>0.4</v>
      </c>
      <c r="E364" s="17" t="n">
        <v>12964.5</v>
      </c>
    </row>
    <row r="365" customFormat="false" ht="15" hidden="false" customHeight="false" outlineLevel="0" collapsed="false">
      <c r="A365" s="19" t="s">
        <v>584</v>
      </c>
      <c r="B365" s="19" t="s">
        <v>149</v>
      </c>
      <c r="C365" s="19" t="s">
        <v>218</v>
      </c>
      <c r="D365" s="20" t="n">
        <v>0.05</v>
      </c>
      <c r="E365" s="17" t="n">
        <v>3183.45</v>
      </c>
    </row>
    <row r="366" customFormat="false" ht="15" hidden="false" customHeight="false" outlineLevel="0" collapsed="false">
      <c r="A366" s="19" t="s">
        <v>585</v>
      </c>
      <c r="B366" s="19" t="s">
        <v>152</v>
      </c>
      <c r="C366" s="19" t="s">
        <v>203</v>
      </c>
      <c r="D366" s="20" t="n">
        <v>0.3</v>
      </c>
      <c r="E366" s="17" t="n">
        <v>3405.25</v>
      </c>
    </row>
    <row r="367" customFormat="false" ht="15" hidden="false" customHeight="false" outlineLevel="0" collapsed="false">
      <c r="A367" s="19" t="s">
        <v>586</v>
      </c>
      <c r="B367" s="19" t="s">
        <v>154</v>
      </c>
      <c r="C367" s="19" t="s">
        <v>203</v>
      </c>
      <c r="D367" s="20" t="n">
        <v>0.05</v>
      </c>
      <c r="E367" s="17" t="n">
        <v>3909.95</v>
      </c>
    </row>
    <row r="368" customFormat="false" ht="15" hidden="false" customHeight="false" outlineLevel="0" collapsed="false">
      <c r="A368" s="19" t="s">
        <v>587</v>
      </c>
      <c r="B368" s="19" t="s">
        <v>156</v>
      </c>
      <c r="C368" s="19" t="s">
        <v>203</v>
      </c>
      <c r="D368" s="20" t="n">
        <v>0.2</v>
      </c>
      <c r="E368" s="17" t="n">
        <v>5533.65</v>
      </c>
    </row>
    <row r="369" customFormat="false" ht="15" hidden="false" customHeight="false" outlineLevel="0" collapsed="false">
      <c r="A369" s="19" t="s">
        <v>588</v>
      </c>
      <c r="B369" s="19" t="s">
        <v>159</v>
      </c>
      <c r="C369" s="19" t="s">
        <v>203</v>
      </c>
      <c r="D369" s="20" t="n">
        <v>0.1</v>
      </c>
      <c r="E369" s="17" t="n">
        <v>3298</v>
      </c>
    </row>
    <row r="370" customFormat="false" ht="15" hidden="false" customHeight="false" outlineLevel="0" collapsed="false">
      <c r="A370" s="19" t="s">
        <v>589</v>
      </c>
      <c r="B370" s="19" t="s">
        <v>161</v>
      </c>
      <c r="C370" s="19" t="s">
        <v>203</v>
      </c>
      <c r="D370" s="20" t="n">
        <v>0.1</v>
      </c>
      <c r="E370" s="17" t="n">
        <v>2335.55</v>
      </c>
    </row>
    <row r="371" customFormat="false" ht="15" hidden="false" customHeight="false" outlineLevel="0" collapsed="false">
      <c r="A371" s="19" t="s">
        <v>590</v>
      </c>
      <c r="B371" s="19" t="s">
        <v>163</v>
      </c>
      <c r="C371" s="19" t="s">
        <v>203</v>
      </c>
      <c r="D371" s="20" t="n">
        <v>0.1</v>
      </c>
      <c r="E371" s="17" t="n">
        <v>13116.3</v>
      </c>
    </row>
    <row r="372" customFormat="false" ht="15" hidden="false" customHeight="false" outlineLevel="0" collapsed="false">
      <c r="A372" s="19" t="s">
        <v>590</v>
      </c>
      <c r="B372" s="19" t="s">
        <v>163</v>
      </c>
      <c r="C372" s="19" t="s">
        <v>365</v>
      </c>
      <c r="D372" s="20" t="n">
        <v>0.5</v>
      </c>
      <c r="E372" s="17" t="n">
        <v>2850</v>
      </c>
    </row>
    <row r="373" customFormat="false" ht="15" hidden="false" customHeight="false" outlineLevel="0" collapsed="false">
      <c r="A373" s="19" t="s">
        <v>591</v>
      </c>
      <c r="B373" s="19" t="s">
        <v>165</v>
      </c>
      <c r="C373" s="19" t="s">
        <v>203</v>
      </c>
      <c r="D373" s="20" t="n">
        <v>0.6</v>
      </c>
      <c r="E373" s="17" t="n">
        <v>24605.7</v>
      </c>
    </row>
    <row r="374" customFormat="false" ht="15" hidden="false" customHeight="false" outlineLevel="0" collapsed="false">
      <c r="A374" s="19" t="s">
        <v>592</v>
      </c>
      <c r="B374" s="19" t="s">
        <v>169</v>
      </c>
      <c r="C374" s="19" t="s">
        <v>201</v>
      </c>
      <c r="D374" s="20" t="n">
        <v>0.05</v>
      </c>
      <c r="E374" s="17" t="n">
        <v>5584.6</v>
      </c>
    </row>
    <row r="375" customFormat="false" ht="15" hidden="false" customHeight="false" outlineLevel="0" collapsed="false">
      <c r="A375" s="19" t="s">
        <v>593</v>
      </c>
      <c r="B375" s="19" t="s">
        <v>174</v>
      </c>
      <c r="C375" s="19" t="s">
        <v>395</v>
      </c>
      <c r="D375" s="20" t="n">
        <v>0.5</v>
      </c>
      <c r="E375" s="17" t="n">
        <v>4975</v>
      </c>
    </row>
    <row r="376" customFormat="false" ht="15" hidden="false" customHeight="false" outlineLevel="0" collapsed="false">
      <c r="A376" s="19" t="s">
        <v>594</v>
      </c>
      <c r="B376" s="19" t="s">
        <v>176</v>
      </c>
      <c r="C376" s="19" t="s">
        <v>401</v>
      </c>
      <c r="D376" s="20" t="n">
        <v>0.5</v>
      </c>
      <c r="E376" s="17" t="n">
        <v>9150</v>
      </c>
    </row>
    <row r="377" customFormat="false" ht="15" hidden="false" customHeight="false" outlineLevel="0" collapsed="false">
      <c r="A377" s="19" t="s">
        <v>595</v>
      </c>
      <c r="B377" s="19" t="s">
        <v>180</v>
      </c>
      <c r="C377" s="19" t="s">
        <v>405</v>
      </c>
      <c r="D377" s="20" t="n">
        <v>0.5</v>
      </c>
      <c r="E377" s="17" t="n">
        <v>1675</v>
      </c>
    </row>
    <row r="378" customFormat="false" ht="15" hidden="false" customHeight="false" outlineLevel="0" collapsed="false">
      <c r="A378" s="19" t="s">
        <v>596</v>
      </c>
      <c r="B378" s="19" t="s">
        <v>92</v>
      </c>
      <c r="C378" s="19" t="s">
        <v>207</v>
      </c>
      <c r="D378" s="20" t="n">
        <v>0.4</v>
      </c>
      <c r="E378" s="17" t="n">
        <v>1543.4</v>
      </c>
    </row>
    <row r="379" customFormat="false" ht="15" hidden="false" customHeight="false" outlineLevel="0" collapsed="false">
      <c r="A379" s="19" t="s">
        <v>597</v>
      </c>
      <c r="B379" s="19" t="s">
        <v>97</v>
      </c>
      <c r="C379" s="19" t="s">
        <v>229</v>
      </c>
      <c r="D379" s="20" t="n">
        <v>0.5</v>
      </c>
      <c r="E379" s="17" t="n">
        <v>4225</v>
      </c>
    </row>
    <row r="380" customFormat="false" ht="15" hidden="false" customHeight="false" outlineLevel="0" collapsed="false">
      <c r="A380" s="19" t="s">
        <v>597</v>
      </c>
      <c r="B380" s="19" t="s">
        <v>97</v>
      </c>
      <c r="C380" s="19" t="s">
        <v>231</v>
      </c>
      <c r="D380" s="20" t="n">
        <v>0.5</v>
      </c>
      <c r="E380" s="17" t="n">
        <v>3925</v>
      </c>
    </row>
    <row r="381" customFormat="false" ht="15" hidden="false" customHeight="false" outlineLevel="0" collapsed="false">
      <c r="A381" s="19" t="s">
        <v>598</v>
      </c>
      <c r="B381" s="19" t="s">
        <v>102</v>
      </c>
      <c r="C381" s="19" t="s">
        <v>207</v>
      </c>
      <c r="D381" s="20" t="n">
        <v>0.85</v>
      </c>
      <c r="E381" s="17" t="n">
        <v>5880</v>
      </c>
    </row>
    <row r="382" customFormat="false" ht="15" hidden="false" customHeight="false" outlineLevel="0" collapsed="false">
      <c r="A382" s="19" t="s">
        <v>599</v>
      </c>
      <c r="B382" s="19" t="s">
        <v>117</v>
      </c>
      <c r="C382" s="19" t="s">
        <v>218</v>
      </c>
      <c r="D382" s="20" t="n">
        <v>0.9</v>
      </c>
      <c r="E382" s="17" t="n">
        <v>7011.8</v>
      </c>
    </row>
    <row r="383" customFormat="false" ht="15" hidden="false" customHeight="false" outlineLevel="0" collapsed="false">
      <c r="A383" s="19" t="s">
        <v>600</v>
      </c>
      <c r="B383" s="19" t="s">
        <v>124</v>
      </c>
      <c r="C383" s="19" t="s">
        <v>201</v>
      </c>
      <c r="D383" s="20" t="n">
        <v>0.95</v>
      </c>
      <c r="E383" s="17" t="n">
        <v>5659.45</v>
      </c>
    </row>
    <row r="384" customFormat="false" ht="15" hidden="false" customHeight="false" outlineLevel="0" collapsed="false">
      <c r="A384" s="19" t="s">
        <v>600</v>
      </c>
      <c r="B384" s="19" t="s">
        <v>124</v>
      </c>
      <c r="C384" s="19" t="s">
        <v>203</v>
      </c>
      <c r="D384" s="20" t="n">
        <v>0.95</v>
      </c>
      <c r="E384" s="17" t="n">
        <v>5852.95</v>
      </c>
    </row>
    <row r="385" customFormat="false" ht="15" hidden="false" customHeight="false" outlineLevel="0" collapsed="false">
      <c r="A385" s="19" t="s">
        <v>600</v>
      </c>
      <c r="B385" s="19" t="s">
        <v>124</v>
      </c>
      <c r="C385" s="19" t="s">
        <v>217</v>
      </c>
      <c r="D385" s="20" t="n">
        <v>0.85</v>
      </c>
      <c r="E385" s="17" t="n">
        <v>17707.6</v>
      </c>
    </row>
    <row r="386" customFormat="false" ht="15" hidden="false" customHeight="false" outlineLevel="0" collapsed="false">
      <c r="A386" s="19" t="s">
        <v>600</v>
      </c>
      <c r="B386" s="19" t="s">
        <v>124</v>
      </c>
      <c r="C386" s="19" t="s">
        <v>205</v>
      </c>
      <c r="D386" s="20" t="n">
        <v>0.05</v>
      </c>
      <c r="E386" s="17" t="n">
        <v>2893.25</v>
      </c>
    </row>
    <row r="387" customFormat="false" ht="15" hidden="false" customHeight="false" outlineLevel="0" collapsed="false">
      <c r="A387" s="19" t="s">
        <v>601</v>
      </c>
      <c r="B387" s="19" t="s">
        <v>127</v>
      </c>
      <c r="C387" s="19" t="s">
        <v>204</v>
      </c>
      <c r="D387" s="20" t="n">
        <v>0.9</v>
      </c>
      <c r="E387" s="17" t="n">
        <v>7131.4</v>
      </c>
    </row>
    <row r="388" customFormat="false" ht="15" hidden="false" customHeight="false" outlineLevel="0" collapsed="false">
      <c r="A388" s="19" t="s">
        <v>602</v>
      </c>
      <c r="B388" s="19" t="s">
        <v>134</v>
      </c>
      <c r="C388" s="19" t="s">
        <v>203</v>
      </c>
      <c r="D388" s="20" t="n">
        <v>0.95</v>
      </c>
      <c r="E388" s="17" t="n">
        <v>2461.65</v>
      </c>
    </row>
    <row r="389" customFormat="false" ht="15" hidden="false" customHeight="false" outlineLevel="0" collapsed="false">
      <c r="A389" s="19" t="s">
        <v>602</v>
      </c>
      <c r="B389" s="19" t="s">
        <v>134</v>
      </c>
      <c r="C389" s="19" t="s">
        <v>204</v>
      </c>
      <c r="D389" s="20" t="n">
        <v>0.95</v>
      </c>
      <c r="E389" s="17" t="n">
        <v>5517.7</v>
      </c>
    </row>
    <row r="390" customFormat="false" ht="15" hidden="false" customHeight="false" outlineLevel="0" collapsed="false">
      <c r="A390" s="19" t="s">
        <v>602</v>
      </c>
      <c r="B390" s="19" t="s">
        <v>134</v>
      </c>
      <c r="C390" s="19" t="s">
        <v>217</v>
      </c>
      <c r="D390" s="20" t="n">
        <v>0.45</v>
      </c>
      <c r="E390" s="17" t="n">
        <v>17402.8</v>
      </c>
    </row>
    <row r="391" customFormat="false" ht="15" hidden="false" customHeight="false" outlineLevel="0" collapsed="false">
      <c r="A391" s="19" t="s">
        <v>602</v>
      </c>
      <c r="B391" s="19" t="s">
        <v>134</v>
      </c>
      <c r="C391" s="19" t="s">
        <v>205</v>
      </c>
      <c r="D391" s="20" t="n">
        <v>0.15</v>
      </c>
      <c r="E391" s="17" t="n">
        <v>6378.1</v>
      </c>
    </row>
    <row r="392" customFormat="false" ht="15" hidden="false" customHeight="false" outlineLevel="0" collapsed="false">
      <c r="A392" s="19" t="s">
        <v>603</v>
      </c>
      <c r="B392" s="19" t="s">
        <v>136</v>
      </c>
      <c r="C392" s="19" t="s">
        <v>207</v>
      </c>
      <c r="D392" s="20" t="n">
        <v>0.95</v>
      </c>
      <c r="E392" s="17" t="n">
        <v>3493.2</v>
      </c>
    </row>
    <row r="393" customFormat="false" ht="15" hidden="false" customHeight="false" outlineLevel="0" collapsed="false">
      <c r="A393" s="19" t="s">
        <v>604</v>
      </c>
      <c r="B393" s="19" t="s">
        <v>138</v>
      </c>
      <c r="C393" s="19" t="s">
        <v>217</v>
      </c>
      <c r="D393" s="20" t="n">
        <v>0.55</v>
      </c>
      <c r="E393" s="17" t="n">
        <v>11299.6</v>
      </c>
    </row>
    <row r="394" customFormat="false" ht="15" hidden="false" customHeight="false" outlineLevel="0" collapsed="false">
      <c r="A394" s="19" t="s">
        <v>604</v>
      </c>
      <c r="B394" s="19" t="s">
        <v>138</v>
      </c>
      <c r="C394" s="19" t="s">
        <v>218</v>
      </c>
      <c r="D394" s="20" t="n">
        <v>0.8</v>
      </c>
      <c r="E394" s="17" t="n">
        <v>15470.75</v>
      </c>
    </row>
    <row r="395" customFormat="false" ht="15" hidden="false" customHeight="false" outlineLevel="0" collapsed="false">
      <c r="A395" s="19" t="s">
        <v>605</v>
      </c>
      <c r="B395" s="19" t="s">
        <v>140</v>
      </c>
      <c r="C395" s="19" t="s">
        <v>218</v>
      </c>
      <c r="D395" s="20" t="n">
        <v>0.8</v>
      </c>
      <c r="E395" s="17" t="n">
        <v>22203.9</v>
      </c>
    </row>
    <row r="396" customFormat="false" ht="15" hidden="false" customHeight="false" outlineLevel="0" collapsed="false">
      <c r="A396" s="19" t="s">
        <v>605</v>
      </c>
      <c r="B396" s="19" t="s">
        <v>140</v>
      </c>
      <c r="C396" s="19" t="s">
        <v>337</v>
      </c>
      <c r="D396" s="20" t="n">
        <v>1</v>
      </c>
      <c r="E396" s="17" t="n">
        <v>13025</v>
      </c>
    </row>
    <row r="397" customFormat="false" ht="15" hidden="false" customHeight="false" outlineLevel="0" collapsed="false">
      <c r="A397" s="19" t="s">
        <v>605</v>
      </c>
      <c r="B397" s="19" t="s">
        <v>140</v>
      </c>
      <c r="C397" s="19" t="s">
        <v>339</v>
      </c>
      <c r="D397" s="20" t="n">
        <v>1</v>
      </c>
      <c r="E397" s="17" t="n">
        <v>7650</v>
      </c>
    </row>
    <row r="398" customFormat="false" ht="15" hidden="false" customHeight="false" outlineLevel="0" collapsed="false">
      <c r="A398" s="19" t="s">
        <v>606</v>
      </c>
      <c r="B398" s="19" t="s">
        <v>144</v>
      </c>
      <c r="C398" s="19" t="s">
        <v>203</v>
      </c>
      <c r="D398" s="20" t="n">
        <v>0.95</v>
      </c>
      <c r="E398" s="17" t="n">
        <v>5903.85</v>
      </c>
    </row>
    <row r="399" customFormat="false" ht="15" hidden="false" customHeight="false" outlineLevel="0" collapsed="false">
      <c r="A399" s="19" t="s">
        <v>606</v>
      </c>
      <c r="B399" s="19" t="s">
        <v>144</v>
      </c>
      <c r="C399" s="19" t="s">
        <v>217</v>
      </c>
      <c r="D399" s="20" t="n">
        <v>0.9</v>
      </c>
      <c r="E399" s="17" t="n">
        <v>9944</v>
      </c>
    </row>
    <row r="400" customFormat="false" ht="15" hidden="false" customHeight="false" outlineLevel="0" collapsed="false">
      <c r="A400" s="19" t="s">
        <v>607</v>
      </c>
      <c r="B400" s="19" t="s">
        <v>147</v>
      </c>
      <c r="C400" s="19" t="s">
        <v>201</v>
      </c>
      <c r="D400" s="20" t="n">
        <v>0.35</v>
      </c>
      <c r="E400" s="17" t="n">
        <v>5506.5</v>
      </c>
    </row>
    <row r="401" customFormat="false" ht="15" hidden="false" customHeight="false" outlineLevel="0" collapsed="false">
      <c r="A401" s="19" t="s">
        <v>608</v>
      </c>
      <c r="B401" s="19" t="s">
        <v>149</v>
      </c>
      <c r="C401" s="19" t="s">
        <v>203</v>
      </c>
      <c r="D401" s="20" t="n">
        <v>0.65</v>
      </c>
      <c r="E401" s="17" t="n">
        <v>12964.5</v>
      </c>
    </row>
    <row r="402" customFormat="false" ht="15" hidden="false" customHeight="false" outlineLevel="0" collapsed="false">
      <c r="A402" s="19" t="s">
        <v>608</v>
      </c>
      <c r="B402" s="19" t="s">
        <v>149</v>
      </c>
      <c r="C402" s="19" t="s">
        <v>218</v>
      </c>
      <c r="D402" s="20" t="n">
        <v>0.25</v>
      </c>
      <c r="E402" s="17" t="n">
        <v>12733.8</v>
      </c>
    </row>
    <row r="403" customFormat="false" ht="15" hidden="false" customHeight="false" outlineLevel="0" collapsed="false">
      <c r="A403" s="19" t="s">
        <v>609</v>
      </c>
      <c r="B403" s="19" t="s">
        <v>152</v>
      </c>
      <c r="C403" s="19" t="s">
        <v>203</v>
      </c>
      <c r="D403" s="20" t="n">
        <v>0.45</v>
      </c>
      <c r="E403" s="17" t="n">
        <v>2043.15</v>
      </c>
    </row>
    <row r="404" customFormat="false" ht="15" hidden="false" customHeight="false" outlineLevel="0" collapsed="false">
      <c r="A404" s="19" t="s">
        <v>609</v>
      </c>
      <c r="B404" s="19" t="s">
        <v>152</v>
      </c>
      <c r="C404" s="19" t="s">
        <v>204</v>
      </c>
      <c r="D404" s="20" t="n">
        <v>0.05</v>
      </c>
      <c r="E404" s="17" t="n">
        <v>1392.85</v>
      </c>
    </row>
    <row r="405" customFormat="false" ht="15" hidden="false" customHeight="false" outlineLevel="0" collapsed="false">
      <c r="A405" s="19" t="s">
        <v>610</v>
      </c>
      <c r="B405" s="19" t="s">
        <v>154</v>
      </c>
      <c r="C405" s="19" t="s">
        <v>203</v>
      </c>
      <c r="D405" s="20" t="n">
        <v>0.15</v>
      </c>
      <c r="E405" s="17" t="n">
        <v>7819.9</v>
      </c>
    </row>
    <row r="406" customFormat="false" ht="15" hidden="false" customHeight="false" outlineLevel="0" collapsed="false">
      <c r="A406" s="19" t="s">
        <v>611</v>
      </c>
      <c r="B406" s="19" t="s">
        <v>159</v>
      </c>
      <c r="C406" s="19" t="s">
        <v>203</v>
      </c>
      <c r="D406" s="20" t="n">
        <v>0.15</v>
      </c>
      <c r="E406" s="17" t="n">
        <v>3298</v>
      </c>
    </row>
    <row r="407" customFormat="false" ht="15" hidden="false" customHeight="false" outlineLevel="0" collapsed="false">
      <c r="A407" s="19" t="s">
        <v>612</v>
      </c>
      <c r="B407" s="19" t="s">
        <v>161</v>
      </c>
      <c r="C407" s="19" t="s">
        <v>203</v>
      </c>
      <c r="D407" s="20" t="n">
        <v>0.2</v>
      </c>
      <c r="E407" s="17" t="n">
        <v>4671.1</v>
      </c>
    </row>
    <row r="408" customFormat="false" ht="15" hidden="false" customHeight="false" outlineLevel="0" collapsed="false">
      <c r="A408" s="19" t="s">
        <v>613</v>
      </c>
      <c r="B408" s="19" t="s">
        <v>163</v>
      </c>
      <c r="C408" s="19" t="s">
        <v>203</v>
      </c>
      <c r="D408" s="20" t="n">
        <v>0.25</v>
      </c>
      <c r="E408" s="17" t="n">
        <v>19674.45</v>
      </c>
    </row>
    <row r="409" customFormat="false" ht="15" hidden="false" customHeight="false" outlineLevel="0" collapsed="false">
      <c r="A409" s="19" t="s">
        <v>613</v>
      </c>
      <c r="B409" s="19" t="s">
        <v>163</v>
      </c>
      <c r="C409" s="19" t="s">
        <v>365</v>
      </c>
      <c r="D409" s="20" t="n">
        <v>1</v>
      </c>
      <c r="E409" s="17" t="n">
        <v>2850</v>
      </c>
    </row>
    <row r="410" customFormat="false" ht="15" hidden="false" customHeight="false" outlineLevel="0" collapsed="false">
      <c r="A410" s="19" t="s">
        <v>614</v>
      </c>
      <c r="B410" s="19" t="s">
        <v>165</v>
      </c>
      <c r="C410" s="19" t="s">
        <v>203</v>
      </c>
      <c r="D410" s="20" t="n">
        <v>0.95</v>
      </c>
      <c r="E410" s="17" t="n">
        <v>24605.7</v>
      </c>
    </row>
    <row r="411" customFormat="false" ht="15" hidden="false" customHeight="false" outlineLevel="0" collapsed="false">
      <c r="A411" s="19" t="s">
        <v>615</v>
      </c>
      <c r="B411" s="19" t="s">
        <v>169</v>
      </c>
      <c r="C411" s="19" t="s">
        <v>201</v>
      </c>
      <c r="D411" s="20" t="n">
        <v>0.1</v>
      </c>
      <c r="E411" s="17" t="n">
        <v>5584.6</v>
      </c>
    </row>
    <row r="412" customFormat="false" ht="15" hidden="false" customHeight="false" outlineLevel="0" collapsed="false">
      <c r="A412" s="19" t="s">
        <v>615</v>
      </c>
      <c r="B412" s="19" t="s">
        <v>169</v>
      </c>
      <c r="C412" s="19" t="s">
        <v>203</v>
      </c>
      <c r="D412" s="20" t="n">
        <v>0.05</v>
      </c>
      <c r="E412" s="17" t="n">
        <v>9957.15</v>
      </c>
    </row>
    <row r="413" customFormat="false" ht="15" hidden="false" customHeight="false" outlineLevel="0" collapsed="false">
      <c r="A413" s="19" t="s">
        <v>615</v>
      </c>
      <c r="B413" s="19" t="s">
        <v>169</v>
      </c>
      <c r="C413" s="19" t="s">
        <v>379</v>
      </c>
      <c r="D413" s="20" t="n">
        <v>0.5</v>
      </c>
      <c r="E413" s="17" t="n">
        <v>31575</v>
      </c>
    </row>
    <row r="414" customFormat="false" ht="15" hidden="false" customHeight="false" outlineLevel="0" collapsed="false">
      <c r="A414" s="19" t="s">
        <v>616</v>
      </c>
      <c r="B414" s="19" t="s">
        <v>171</v>
      </c>
      <c r="C414" s="19" t="s">
        <v>201</v>
      </c>
      <c r="D414" s="20" t="n">
        <v>0.05</v>
      </c>
      <c r="E414" s="17" t="n">
        <v>4397.25</v>
      </c>
    </row>
    <row r="415" customFormat="false" ht="15" hidden="false" customHeight="false" outlineLevel="0" collapsed="false">
      <c r="A415" s="19" t="s">
        <v>617</v>
      </c>
      <c r="B415" s="19" t="s">
        <v>174</v>
      </c>
      <c r="C415" s="19" t="s">
        <v>395</v>
      </c>
      <c r="D415" s="20" t="n">
        <v>1</v>
      </c>
      <c r="E415" s="17" t="n">
        <v>4975</v>
      </c>
    </row>
    <row r="416" customFormat="false" ht="15" hidden="false" customHeight="false" outlineLevel="0" collapsed="false">
      <c r="A416" s="19" t="s">
        <v>617</v>
      </c>
      <c r="B416" s="19" t="s">
        <v>174</v>
      </c>
      <c r="C416" s="19" t="s">
        <v>397</v>
      </c>
      <c r="D416" s="20" t="n">
        <v>0.5</v>
      </c>
      <c r="E416" s="17" t="n">
        <v>6750</v>
      </c>
    </row>
    <row r="417" customFormat="false" ht="15" hidden="false" customHeight="false" outlineLevel="0" collapsed="false">
      <c r="A417" s="19" t="s">
        <v>617</v>
      </c>
      <c r="B417" s="19" t="s">
        <v>174</v>
      </c>
      <c r="C417" s="19" t="s">
        <v>399</v>
      </c>
      <c r="D417" s="20" t="n">
        <v>0.5</v>
      </c>
      <c r="E417" s="17" t="n">
        <v>3775</v>
      </c>
    </row>
    <row r="418" customFormat="false" ht="15" hidden="false" customHeight="false" outlineLevel="0" collapsed="false">
      <c r="A418" s="19" t="s">
        <v>618</v>
      </c>
      <c r="B418" s="19" t="s">
        <v>176</v>
      </c>
      <c r="C418" s="19" t="s">
        <v>401</v>
      </c>
      <c r="D418" s="20" t="n">
        <v>1</v>
      </c>
      <c r="E418" s="17" t="n">
        <v>9150</v>
      </c>
    </row>
    <row r="419" customFormat="false" ht="15" hidden="false" customHeight="false" outlineLevel="0" collapsed="false">
      <c r="A419" s="19" t="s">
        <v>619</v>
      </c>
      <c r="B419" s="19" t="s">
        <v>180</v>
      </c>
      <c r="C419" s="19" t="s">
        <v>405</v>
      </c>
      <c r="D419" s="20" t="n">
        <v>1</v>
      </c>
      <c r="E419" s="17" t="n">
        <v>1675</v>
      </c>
    </row>
    <row r="420" customFormat="false" ht="15" hidden="false" customHeight="false" outlineLevel="0" collapsed="false">
      <c r="A420" s="19" t="s">
        <v>620</v>
      </c>
      <c r="B420" s="19" t="s">
        <v>87</v>
      </c>
      <c r="C420" s="19" t="s">
        <v>207</v>
      </c>
      <c r="D420" s="20" t="n">
        <v>0.75</v>
      </c>
      <c r="E420" s="17" t="n">
        <v>5272.5</v>
      </c>
    </row>
    <row r="421" customFormat="false" ht="15" hidden="false" customHeight="false" outlineLevel="0" collapsed="false">
      <c r="A421" s="19" t="s">
        <v>621</v>
      </c>
      <c r="B421" s="19" t="s">
        <v>92</v>
      </c>
      <c r="C421" s="19" t="s">
        <v>207</v>
      </c>
      <c r="D421" s="20" t="n">
        <v>0.6</v>
      </c>
      <c r="E421" s="17" t="n">
        <v>1543.4</v>
      </c>
    </row>
    <row r="422" customFormat="false" ht="15" hidden="false" customHeight="false" outlineLevel="0" collapsed="false">
      <c r="A422" s="19" t="s">
        <v>622</v>
      </c>
      <c r="B422" s="19" t="s">
        <v>94</v>
      </c>
      <c r="C422" s="19" t="s">
        <v>207</v>
      </c>
      <c r="D422" s="20" t="n">
        <v>0.95</v>
      </c>
      <c r="E422" s="17" t="n">
        <v>2329.6</v>
      </c>
    </row>
    <row r="423" customFormat="false" ht="15" hidden="false" customHeight="false" outlineLevel="0" collapsed="false">
      <c r="A423" s="19" t="s">
        <v>623</v>
      </c>
      <c r="B423" s="19" t="s">
        <v>97</v>
      </c>
      <c r="C423" s="19" t="s">
        <v>229</v>
      </c>
      <c r="D423" s="20" t="n">
        <v>1</v>
      </c>
      <c r="E423" s="17" t="n">
        <v>4225</v>
      </c>
    </row>
    <row r="424" customFormat="false" ht="15" hidden="false" customHeight="false" outlineLevel="0" collapsed="false">
      <c r="A424" s="19" t="s">
        <v>623</v>
      </c>
      <c r="B424" s="19" t="s">
        <v>97</v>
      </c>
      <c r="C424" s="19" t="s">
        <v>231</v>
      </c>
      <c r="D424" s="20" t="n">
        <v>1</v>
      </c>
      <c r="E424" s="17" t="n">
        <v>3925</v>
      </c>
    </row>
    <row r="425" customFormat="false" ht="15" hidden="false" customHeight="false" outlineLevel="0" collapsed="false">
      <c r="A425" s="19" t="s">
        <v>624</v>
      </c>
      <c r="B425" s="19" t="s">
        <v>102</v>
      </c>
      <c r="C425" s="19" t="s">
        <v>207</v>
      </c>
      <c r="D425" s="20" t="n">
        <v>0.95</v>
      </c>
      <c r="E425" s="17" t="n">
        <v>2940</v>
      </c>
    </row>
    <row r="426" customFormat="false" ht="15" hidden="false" customHeight="false" outlineLevel="0" collapsed="false">
      <c r="A426" s="19" t="s">
        <v>625</v>
      </c>
      <c r="B426" s="19" t="s">
        <v>108</v>
      </c>
      <c r="C426" s="19" t="s">
        <v>273</v>
      </c>
      <c r="D426" s="20" t="n">
        <v>0.5</v>
      </c>
      <c r="E426" s="17" t="n">
        <v>2675</v>
      </c>
    </row>
    <row r="427" customFormat="false" ht="15" hidden="false" customHeight="false" outlineLevel="0" collapsed="false">
      <c r="A427" s="19" t="s">
        <v>626</v>
      </c>
      <c r="B427" s="19" t="s">
        <v>110</v>
      </c>
      <c r="C427" s="19" t="s">
        <v>277</v>
      </c>
      <c r="D427" s="20" t="n">
        <v>1</v>
      </c>
      <c r="E427" s="17" t="n">
        <v>5025</v>
      </c>
    </row>
    <row r="428" customFormat="false" ht="15" hidden="false" customHeight="false" outlineLevel="0" collapsed="false">
      <c r="A428" s="19" t="s">
        <v>627</v>
      </c>
      <c r="B428" s="19" t="s">
        <v>113</v>
      </c>
      <c r="C428" s="19" t="s">
        <v>204</v>
      </c>
      <c r="D428" s="20" t="n">
        <v>0.95</v>
      </c>
      <c r="E428" s="17" t="n">
        <v>3291</v>
      </c>
    </row>
    <row r="429" customFormat="false" ht="15" hidden="false" customHeight="false" outlineLevel="0" collapsed="false">
      <c r="A429" s="19" t="s">
        <v>627</v>
      </c>
      <c r="B429" s="19" t="s">
        <v>113</v>
      </c>
      <c r="C429" s="19" t="s">
        <v>217</v>
      </c>
      <c r="D429" s="20" t="n">
        <v>0.95</v>
      </c>
      <c r="E429" s="17" t="n">
        <v>11290.8</v>
      </c>
    </row>
    <row r="430" customFormat="false" ht="15" hidden="false" customHeight="false" outlineLevel="0" collapsed="false">
      <c r="A430" s="19" t="s">
        <v>627</v>
      </c>
      <c r="B430" s="19" t="s">
        <v>113</v>
      </c>
      <c r="C430" s="19" t="s">
        <v>218</v>
      </c>
      <c r="D430" s="20" t="n">
        <v>0.85</v>
      </c>
      <c r="E430" s="17" t="n">
        <v>21152.7</v>
      </c>
    </row>
    <row r="431" customFormat="false" ht="15" hidden="false" customHeight="false" outlineLevel="0" collapsed="false">
      <c r="A431" s="19" t="s">
        <v>627</v>
      </c>
      <c r="B431" s="19" t="s">
        <v>113</v>
      </c>
      <c r="C431" s="19" t="s">
        <v>205</v>
      </c>
      <c r="D431" s="20" t="n">
        <v>0.5</v>
      </c>
      <c r="E431" s="17" t="n">
        <v>21242.7</v>
      </c>
    </row>
    <row r="432" customFormat="false" ht="15" hidden="false" customHeight="false" outlineLevel="0" collapsed="false">
      <c r="A432" s="19" t="s">
        <v>627</v>
      </c>
      <c r="B432" s="19" t="s">
        <v>113</v>
      </c>
      <c r="C432" s="19" t="s">
        <v>283</v>
      </c>
      <c r="D432" s="20" t="n">
        <v>1</v>
      </c>
      <c r="E432" s="17" t="n">
        <v>8500</v>
      </c>
    </row>
    <row r="433" customFormat="false" ht="15" hidden="false" customHeight="false" outlineLevel="0" collapsed="false">
      <c r="A433" s="19" t="s">
        <v>628</v>
      </c>
      <c r="B433" s="19" t="s">
        <v>115</v>
      </c>
      <c r="C433" s="19" t="s">
        <v>203</v>
      </c>
      <c r="D433" s="20" t="n">
        <v>1</v>
      </c>
      <c r="E433" s="17" t="n">
        <v>4340.15</v>
      </c>
    </row>
    <row r="434" customFormat="false" ht="15" hidden="false" customHeight="false" outlineLevel="0" collapsed="false">
      <c r="A434" s="19" t="s">
        <v>628</v>
      </c>
      <c r="B434" s="19" t="s">
        <v>115</v>
      </c>
      <c r="C434" s="19" t="s">
        <v>204</v>
      </c>
      <c r="D434" s="20" t="n">
        <v>1</v>
      </c>
      <c r="E434" s="17" t="n">
        <v>3064.7</v>
      </c>
    </row>
    <row r="435" customFormat="false" ht="15" hidden="false" customHeight="false" outlineLevel="0" collapsed="false">
      <c r="A435" s="19" t="s">
        <v>628</v>
      </c>
      <c r="B435" s="19" t="s">
        <v>115</v>
      </c>
      <c r="C435" s="19" t="s">
        <v>205</v>
      </c>
      <c r="D435" s="20" t="n">
        <v>1</v>
      </c>
      <c r="E435" s="17" t="n">
        <v>2327.2</v>
      </c>
    </row>
    <row r="436" customFormat="false" ht="15" hidden="false" customHeight="false" outlineLevel="0" collapsed="false">
      <c r="A436" s="19" t="s">
        <v>628</v>
      </c>
      <c r="B436" s="19" t="s">
        <v>115</v>
      </c>
      <c r="C436" s="19" t="s">
        <v>207</v>
      </c>
      <c r="D436" s="20" t="n">
        <v>1</v>
      </c>
      <c r="E436" s="17" t="n">
        <v>705.9</v>
      </c>
    </row>
    <row r="437" customFormat="false" ht="15" hidden="false" customHeight="false" outlineLevel="0" collapsed="false">
      <c r="A437" s="19" t="s">
        <v>629</v>
      </c>
      <c r="B437" s="19" t="s">
        <v>117</v>
      </c>
      <c r="C437" s="19" t="s">
        <v>218</v>
      </c>
      <c r="D437" s="20" t="n">
        <v>0.95</v>
      </c>
      <c r="E437" s="17" t="n">
        <v>3505.9</v>
      </c>
    </row>
    <row r="438" customFormat="false" ht="15" hidden="false" customHeight="false" outlineLevel="0" collapsed="false">
      <c r="A438" s="19" t="s">
        <v>630</v>
      </c>
      <c r="B438" s="19" t="s">
        <v>120</v>
      </c>
      <c r="C438" s="19" t="s">
        <v>205</v>
      </c>
      <c r="D438" s="20" t="n">
        <v>0.95</v>
      </c>
      <c r="E438" s="17" t="n">
        <v>31925.25</v>
      </c>
    </row>
    <row r="439" customFormat="false" ht="15" hidden="false" customHeight="false" outlineLevel="0" collapsed="false">
      <c r="A439" s="19" t="s">
        <v>630</v>
      </c>
      <c r="B439" s="19" t="s">
        <v>120</v>
      </c>
      <c r="C439" s="19" t="s">
        <v>297</v>
      </c>
      <c r="D439" s="20" t="n">
        <v>0.5</v>
      </c>
      <c r="E439" s="17" t="n">
        <v>7650</v>
      </c>
    </row>
    <row r="440" customFormat="false" ht="15" hidden="false" customHeight="false" outlineLevel="0" collapsed="false">
      <c r="A440" s="19" t="s">
        <v>631</v>
      </c>
      <c r="B440" s="19" t="s">
        <v>124</v>
      </c>
      <c r="C440" s="19" t="s">
        <v>217</v>
      </c>
      <c r="D440" s="20" t="n">
        <v>0.95</v>
      </c>
      <c r="E440" s="17" t="n">
        <v>8853.8</v>
      </c>
    </row>
    <row r="441" customFormat="false" ht="15" hidden="false" customHeight="false" outlineLevel="0" collapsed="false">
      <c r="A441" s="19" t="s">
        <v>631</v>
      </c>
      <c r="B441" s="19" t="s">
        <v>124</v>
      </c>
      <c r="C441" s="19" t="s">
        <v>205</v>
      </c>
      <c r="D441" s="20" t="n">
        <v>0.1</v>
      </c>
      <c r="E441" s="17" t="n">
        <v>2893.25</v>
      </c>
    </row>
    <row r="442" customFormat="false" ht="15" hidden="false" customHeight="false" outlineLevel="0" collapsed="false">
      <c r="A442" s="19" t="s">
        <v>632</v>
      </c>
      <c r="B442" s="19" t="s">
        <v>127</v>
      </c>
      <c r="C442" s="19" t="s">
        <v>204</v>
      </c>
      <c r="D442" s="20" t="n">
        <v>0.95</v>
      </c>
      <c r="E442" s="17" t="n">
        <v>3565.7</v>
      </c>
    </row>
    <row r="443" customFormat="false" ht="15" hidden="false" customHeight="false" outlineLevel="0" collapsed="false">
      <c r="A443" s="19" t="s">
        <v>633</v>
      </c>
      <c r="B443" s="19" t="s">
        <v>129</v>
      </c>
      <c r="C443" s="19" t="s">
        <v>203</v>
      </c>
      <c r="D443" s="20" t="n">
        <v>1</v>
      </c>
      <c r="E443" s="17" t="n">
        <v>6412.35</v>
      </c>
    </row>
    <row r="444" customFormat="false" ht="15" hidden="false" customHeight="false" outlineLevel="0" collapsed="false">
      <c r="A444" s="19" t="s">
        <v>633</v>
      </c>
      <c r="B444" s="19" t="s">
        <v>129</v>
      </c>
      <c r="C444" s="19" t="s">
        <v>205</v>
      </c>
      <c r="D444" s="20" t="n">
        <v>1</v>
      </c>
      <c r="E444" s="17" t="n">
        <v>3231.9</v>
      </c>
    </row>
    <row r="445" customFormat="false" ht="15" hidden="false" customHeight="false" outlineLevel="0" collapsed="false">
      <c r="A445" s="19" t="s">
        <v>633</v>
      </c>
      <c r="B445" s="19" t="s">
        <v>129</v>
      </c>
      <c r="C445" s="19" t="s">
        <v>206</v>
      </c>
      <c r="D445" s="20" t="n">
        <v>1</v>
      </c>
      <c r="E445" s="17" t="n">
        <v>7837.35</v>
      </c>
    </row>
    <row r="446" customFormat="false" ht="15" hidden="false" customHeight="false" outlineLevel="0" collapsed="false">
      <c r="A446" s="19" t="s">
        <v>633</v>
      </c>
      <c r="B446" s="19" t="s">
        <v>129</v>
      </c>
      <c r="C446" s="19" t="s">
        <v>207</v>
      </c>
      <c r="D446" s="20" t="n">
        <v>1</v>
      </c>
      <c r="E446" s="17" t="n">
        <v>4370.4</v>
      </c>
    </row>
    <row r="447" customFormat="false" ht="15" hidden="false" customHeight="false" outlineLevel="0" collapsed="false">
      <c r="A447" s="19" t="s">
        <v>633</v>
      </c>
      <c r="B447" s="19" t="s">
        <v>129</v>
      </c>
      <c r="C447" s="19" t="s">
        <v>317</v>
      </c>
      <c r="D447" s="20" t="n">
        <v>1</v>
      </c>
      <c r="E447" s="17" t="n">
        <v>10050</v>
      </c>
    </row>
    <row r="448" customFormat="false" ht="15" hidden="false" customHeight="false" outlineLevel="0" collapsed="false">
      <c r="A448" s="19" t="s">
        <v>633</v>
      </c>
      <c r="B448" s="19" t="s">
        <v>129</v>
      </c>
      <c r="C448" s="19" t="s">
        <v>319</v>
      </c>
      <c r="D448" s="20" t="n">
        <v>1</v>
      </c>
      <c r="E448" s="17" t="n">
        <v>9300</v>
      </c>
    </row>
    <row r="449" customFormat="false" ht="15" hidden="false" customHeight="false" outlineLevel="0" collapsed="false">
      <c r="A449" s="19" t="s">
        <v>633</v>
      </c>
      <c r="B449" s="19" t="s">
        <v>129</v>
      </c>
      <c r="C449" s="19" t="s">
        <v>321</v>
      </c>
      <c r="D449" s="20" t="n">
        <v>1</v>
      </c>
      <c r="E449" s="17" t="n">
        <v>16650</v>
      </c>
    </row>
    <row r="450" customFormat="false" ht="15" hidden="false" customHeight="false" outlineLevel="0" collapsed="false">
      <c r="A450" s="19" t="s">
        <v>634</v>
      </c>
      <c r="B450" s="19" t="s">
        <v>131</v>
      </c>
      <c r="C450" s="19" t="s">
        <v>207</v>
      </c>
      <c r="D450" s="20" t="n">
        <v>0.8</v>
      </c>
      <c r="E450" s="17" t="n">
        <v>2700</v>
      </c>
    </row>
    <row r="451" customFormat="false" ht="15" hidden="false" customHeight="false" outlineLevel="0" collapsed="false">
      <c r="A451" s="19" t="s">
        <v>635</v>
      </c>
      <c r="B451" s="19" t="s">
        <v>134</v>
      </c>
      <c r="C451" s="19" t="s">
        <v>217</v>
      </c>
      <c r="D451" s="20" t="n">
        <v>0.65</v>
      </c>
      <c r="E451" s="17" t="n">
        <v>17402.8</v>
      </c>
    </row>
    <row r="452" customFormat="false" ht="15" hidden="false" customHeight="false" outlineLevel="0" collapsed="false">
      <c r="A452" s="19" t="s">
        <v>635</v>
      </c>
      <c r="B452" s="19" t="s">
        <v>134</v>
      </c>
      <c r="C452" s="19" t="s">
        <v>205</v>
      </c>
      <c r="D452" s="20" t="n">
        <v>0.35</v>
      </c>
      <c r="E452" s="17" t="n">
        <v>12756.2</v>
      </c>
    </row>
    <row r="453" customFormat="false" ht="15" hidden="false" customHeight="false" outlineLevel="0" collapsed="false">
      <c r="A453" s="19" t="s">
        <v>636</v>
      </c>
      <c r="B453" s="19" t="s">
        <v>136</v>
      </c>
      <c r="C453" s="19" t="s">
        <v>201</v>
      </c>
      <c r="D453" s="20" t="n">
        <v>1</v>
      </c>
      <c r="E453" s="17" t="n">
        <v>3137.2</v>
      </c>
    </row>
    <row r="454" customFormat="false" ht="15" hidden="false" customHeight="false" outlineLevel="0" collapsed="false">
      <c r="A454" s="19" t="s">
        <v>636</v>
      </c>
      <c r="B454" s="19" t="s">
        <v>136</v>
      </c>
      <c r="C454" s="19" t="s">
        <v>204</v>
      </c>
      <c r="D454" s="20" t="n">
        <v>1</v>
      </c>
      <c r="E454" s="17" t="n">
        <v>3044.45</v>
      </c>
    </row>
    <row r="455" customFormat="false" ht="15" hidden="false" customHeight="false" outlineLevel="0" collapsed="false">
      <c r="A455" s="19" t="s">
        <v>636</v>
      </c>
      <c r="B455" s="19" t="s">
        <v>136</v>
      </c>
      <c r="C455" s="19" t="s">
        <v>217</v>
      </c>
      <c r="D455" s="20" t="n">
        <v>1</v>
      </c>
      <c r="E455" s="17" t="n">
        <v>3794.55</v>
      </c>
    </row>
    <row r="456" customFormat="false" ht="15" hidden="false" customHeight="false" outlineLevel="0" collapsed="false">
      <c r="A456" s="19" t="s">
        <v>636</v>
      </c>
      <c r="B456" s="19" t="s">
        <v>136</v>
      </c>
      <c r="C456" s="19" t="s">
        <v>218</v>
      </c>
      <c r="D456" s="20" t="n">
        <v>1</v>
      </c>
      <c r="E456" s="17" t="n">
        <v>1971.1</v>
      </c>
    </row>
    <row r="457" customFormat="false" ht="15" hidden="false" customHeight="false" outlineLevel="0" collapsed="false">
      <c r="A457" s="19" t="s">
        <v>636</v>
      </c>
      <c r="B457" s="19" t="s">
        <v>136</v>
      </c>
      <c r="C457" s="19" t="s">
        <v>206</v>
      </c>
      <c r="D457" s="20" t="n">
        <v>1</v>
      </c>
      <c r="E457" s="17" t="n">
        <v>2171.05</v>
      </c>
    </row>
    <row r="458" customFormat="false" ht="15" hidden="false" customHeight="false" outlineLevel="0" collapsed="false">
      <c r="A458" s="19" t="s">
        <v>636</v>
      </c>
      <c r="B458" s="19" t="s">
        <v>136</v>
      </c>
      <c r="C458" s="19" t="s">
        <v>207</v>
      </c>
      <c r="D458" s="20" t="n">
        <v>1</v>
      </c>
      <c r="E458" s="17" t="n">
        <v>436.65</v>
      </c>
    </row>
    <row r="459" customFormat="false" ht="15" hidden="false" customHeight="false" outlineLevel="0" collapsed="false">
      <c r="A459" s="19" t="s">
        <v>637</v>
      </c>
      <c r="B459" s="19" t="s">
        <v>138</v>
      </c>
      <c r="C459" s="19" t="s">
        <v>217</v>
      </c>
      <c r="D459" s="20" t="n">
        <v>0.75</v>
      </c>
      <c r="E459" s="17" t="n">
        <v>11299.6</v>
      </c>
    </row>
    <row r="460" customFormat="false" ht="15" hidden="false" customHeight="false" outlineLevel="0" collapsed="false">
      <c r="A460" s="19" t="s">
        <v>637</v>
      </c>
      <c r="B460" s="19" t="s">
        <v>138</v>
      </c>
      <c r="C460" s="19" t="s">
        <v>218</v>
      </c>
      <c r="D460" s="20" t="n">
        <v>0.95</v>
      </c>
      <c r="E460" s="17" t="n">
        <v>9282.45</v>
      </c>
    </row>
    <row r="461" customFormat="false" ht="15" hidden="false" customHeight="false" outlineLevel="0" collapsed="false">
      <c r="A461" s="19" t="s">
        <v>638</v>
      </c>
      <c r="B461" s="19" t="s">
        <v>140</v>
      </c>
      <c r="C461" s="19" t="s">
        <v>218</v>
      </c>
      <c r="D461" s="20" t="n">
        <v>0.95</v>
      </c>
      <c r="E461" s="17" t="n">
        <v>11101.95</v>
      </c>
    </row>
    <row r="462" customFormat="false" ht="15" hidden="false" customHeight="false" outlineLevel="0" collapsed="false">
      <c r="A462" s="19" t="s">
        <v>639</v>
      </c>
      <c r="B462" s="19" t="s">
        <v>142</v>
      </c>
      <c r="C462" s="19" t="s">
        <v>217</v>
      </c>
      <c r="D462" s="20" t="n">
        <v>0.85</v>
      </c>
      <c r="E462" s="17" t="n">
        <v>23580.2</v>
      </c>
    </row>
    <row r="463" customFormat="false" ht="15" hidden="false" customHeight="false" outlineLevel="0" collapsed="false">
      <c r="A463" s="19" t="s">
        <v>639</v>
      </c>
      <c r="B463" s="19" t="s">
        <v>142</v>
      </c>
      <c r="C463" s="19" t="s">
        <v>205</v>
      </c>
      <c r="D463" s="20" t="n">
        <v>0.15</v>
      </c>
      <c r="E463" s="17" t="n">
        <v>8659.05</v>
      </c>
    </row>
    <row r="464" customFormat="false" ht="15" hidden="false" customHeight="false" outlineLevel="0" collapsed="false">
      <c r="A464" s="19" t="s">
        <v>640</v>
      </c>
      <c r="B464" s="19" t="s">
        <v>144</v>
      </c>
      <c r="C464" s="19" t="s">
        <v>217</v>
      </c>
      <c r="D464" s="20" t="n">
        <v>0.95</v>
      </c>
      <c r="E464" s="17" t="n">
        <v>1988.8</v>
      </c>
    </row>
    <row r="465" customFormat="false" ht="15" hidden="false" customHeight="false" outlineLevel="0" collapsed="false">
      <c r="A465" s="19" t="s">
        <v>641</v>
      </c>
      <c r="B465" s="19" t="s">
        <v>147</v>
      </c>
      <c r="C465" s="19" t="s">
        <v>201</v>
      </c>
      <c r="D465" s="20" t="n">
        <v>0.5</v>
      </c>
      <c r="E465" s="17" t="n">
        <v>8259.75</v>
      </c>
    </row>
    <row r="466" customFormat="false" ht="15" hidden="false" customHeight="false" outlineLevel="0" collapsed="false">
      <c r="A466" s="19" t="s">
        <v>641</v>
      </c>
      <c r="B466" s="19" t="s">
        <v>147</v>
      </c>
      <c r="C466" s="19" t="s">
        <v>203</v>
      </c>
      <c r="D466" s="20" t="n">
        <v>0.05</v>
      </c>
      <c r="E466" s="17" t="n">
        <v>3007.05</v>
      </c>
    </row>
    <row r="467" customFormat="false" ht="15" hidden="false" customHeight="false" outlineLevel="0" collapsed="false">
      <c r="A467" s="19" t="s">
        <v>642</v>
      </c>
      <c r="B467" s="19" t="s">
        <v>149</v>
      </c>
      <c r="C467" s="19" t="s">
        <v>203</v>
      </c>
      <c r="D467" s="20" t="n">
        <v>0.9</v>
      </c>
      <c r="E467" s="17" t="n">
        <v>12964.5</v>
      </c>
    </row>
    <row r="468" customFormat="false" ht="15" hidden="false" customHeight="false" outlineLevel="0" collapsed="false">
      <c r="A468" s="19" t="s">
        <v>642</v>
      </c>
      <c r="B468" s="19" t="s">
        <v>149</v>
      </c>
      <c r="C468" s="19" t="s">
        <v>218</v>
      </c>
      <c r="D468" s="20" t="n">
        <v>0.55</v>
      </c>
      <c r="E468" s="17" t="n">
        <v>19100.7</v>
      </c>
    </row>
    <row r="469" customFormat="false" ht="15" hidden="false" customHeight="false" outlineLevel="0" collapsed="false">
      <c r="A469" s="19" t="s">
        <v>642</v>
      </c>
      <c r="B469" s="19" t="s">
        <v>149</v>
      </c>
      <c r="C469" s="19" t="s">
        <v>205</v>
      </c>
      <c r="D469" s="20" t="n">
        <v>0.15</v>
      </c>
      <c r="E469" s="17" t="n">
        <v>8233.8</v>
      </c>
    </row>
    <row r="470" customFormat="false" ht="15" hidden="false" customHeight="false" outlineLevel="0" collapsed="false">
      <c r="A470" s="19" t="s">
        <v>642</v>
      </c>
      <c r="B470" s="19" t="s">
        <v>149</v>
      </c>
      <c r="C470" s="19" t="s">
        <v>351</v>
      </c>
      <c r="D470" s="20" t="n">
        <v>0.5</v>
      </c>
      <c r="E470" s="17" t="n">
        <v>5425</v>
      </c>
    </row>
    <row r="471" customFormat="false" ht="15" hidden="false" customHeight="false" outlineLevel="0" collapsed="false">
      <c r="A471" s="19" t="s">
        <v>643</v>
      </c>
      <c r="B471" s="19" t="s">
        <v>152</v>
      </c>
      <c r="C471" s="19" t="s">
        <v>203</v>
      </c>
      <c r="D471" s="20" t="n">
        <v>0.6</v>
      </c>
      <c r="E471" s="17" t="n">
        <v>2043.15</v>
      </c>
    </row>
    <row r="472" customFormat="false" ht="15" hidden="false" customHeight="false" outlineLevel="0" collapsed="false">
      <c r="A472" s="19" t="s">
        <v>643</v>
      </c>
      <c r="B472" s="19" t="s">
        <v>152</v>
      </c>
      <c r="C472" s="19" t="s">
        <v>204</v>
      </c>
      <c r="D472" s="20" t="n">
        <v>0.15</v>
      </c>
      <c r="E472" s="17" t="n">
        <v>2785.7</v>
      </c>
    </row>
    <row r="473" customFormat="false" ht="15" hidden="false" customHeight="false" outlineLevel="0" collapsed="false">
      <c r="A473" s="19" t="s">
        <v>644</v>
      </c>
      <c r="B473" s="19" t="s">
        <v>154</v>
      </c>
      <c r="C473" s="19" t="s">
        <v>203</v>
      </c>
      <c r="D473" s="20" t="n">
        <v>0.25</v>
      </c>
      <c r="E473" s="17" t="n">
        <v>7819.9</v>
      </c>
    </row>
    <row r="474" customFormat="false" ht="15" hidden="false" customHeight="false" outlineLevel="0" collapsed="false">
      <c r="A474" s="19" t="s">
        <v>645</v>
      </c>
      <c r="B474" s="19" t="s">
        <v>156</v>
      </c>
      <c r="C474" s="19" t="s">
        <v>203</v>
      </c>
      <c r="D474" s="20" t="n">
        <v>0.8</v>
      </c>
      <c r="E474" s="17" t="n">
        <v>22134.6</v>
      </c>
    </row>
    <row r="475" customFormat="false" ht="15" hidden="false" customHeight="false" outlineLevel="0" collapsed="false">
      <c r="A475" s="19" t="s">
        <v>645</v>
      </c>
      <c r="B475" s="19" t="s">
        <v>156</v>
      </c>
      <c r="C475" s="19" t="s">
        <v>217</v>
      </c>
      <c r="D475" s="20" t="n">
        <v>0.4</v>
      </c>
      <c r="E475" s="17" t="n">
        <v>13667.2</v>
      </c>
    </row>
    <row r="476" customFormat="false" ht="15" hidden="false" customHeight="false" outlineLevel="0" collapsed="false">
      <c r="A476" s="19" t="s">
        <v>645</v>
      </c>
      <c r="B476" s="19" t="s">
        <v>156</v>
      </c>
      <c r="C476" s="19" t="s">
        <v>206</v>
      </c>
      <c r="D476" s="20" t="n">
        <v>0.25</v>
      </c>
      <c r="E476" s="17" t="n">
        <v>7481.5</v>
      </c>
    </row>
    <row r="477" customFormat="false" ht="15" hidden="false" customHeight="false" outlineLevel="0" collapsed="false">
      <c r="A477" s="19" t="s">
        <v>646</v>
      </c>
      <c r="B477" s="19" t="s">
        <v>159</v>
      </c>
      <c r="C477" s="19" t="s">
        <v>203</v>
      </c>
      <c r="D477" s="20" t="n">
        <v>0.3</v>
      </c>
      <c r="E477" s="17" t="n">
        <v>9894</v>
      </c>
    </row>
    <row r="478" customFormat="false" ht="15" hidden="false" customHeight="false" outlineLevel="0" collapsed="false">
      <c r="A478" s="19" t="s">
        <v>647</v>
      </c>
      <c r="B478" s="19" t="s">
        <v>161</v>
      </c>
      <c r="C478" s="19" t="s">
        <v>203</v>
      </c>
      <c r="D478" s="20" t="n">
        <v>0.35</v>
      </c>
      <c r="E478" s="17" t="n">
        <v>7006.65</v>
      </c>
    </row>
    <row r="479" customFormat="false" ht="15" hidden="false" customHeight="false" outlineLevel="0" collapsed="false">
      <c r="A479" s="19" t="s">
        <v>648</v>
      </c>
      <c r="B479" s="19" t="s">
        <v>163</v>
      </c>
      <c r="C479" s="19" t="s">
        <v>203</v>
      </c>
      <c r="D479" s="20" t="n">
        <v>0.45</v>
      </c>
      <c r="E479" s="17" t="n">
        <v>26232.6</v>
      </c>
    </row>
    <row r="480" customFormat="false" ht="15" hidden="false" customHeight="false" outlineLevel="0" collapsed="false">
      <c r="A480" s="19" t="s">
        <v>648</v>
      </c>
      <c r="B480" s="19" t="s">
        <v>163</v>
      </c>
      <c r="C480" s="19" t="s">
        <v>204</v>
      </c>
      <c r="D480" s="20" t="n">
        <v>0.1</v>
      </c>
      <c r="E480" s="17" t="n">
        <v>11238.9</v>
      </c>
    </row>
    <row r="481" customFormat="false" ht="15" hidden="false" customHeight="false" outlineLevel="0" collapsed="false">
      <c r="A481" s="19" t="s">
        <v>649</v>
      </c>
      <c r="B481" s="19" t="s">
        <v>165</v>
      </c>
      <c r="C481" s="19" t="s">
        <v>205</v>
      </c>
      <c r="D481" s="20" t="n">
        <v>0.2</v>
      </c>
      <c r="E481" s="17" t="n">
        <v>9260.8</v>
      </c>
    </row>
    <row r="482" customFormat="false" ht="15" hidden="false" customHeight="false" outlineLevel="0" collapsed="false">
      <c r="A482" s="19" t="s">
        <v>650</v>
      </c>
      <c r="B482" s="19" t="s">
        <v>167</v>
      </c>
      <c r="C482" s="19" t="s">
        <v>204</v>
      </c>
      <c r="D482" s="20" t="n">
        <v>0.05</v>
      </c>
      <c r="E482" s="17" t="n">
        <v>3260.65</v>
      </c>
    </row>
    <row r="483" customFormat="false" ht="15" hidden="false" customHeight="false" outlineLevel="0" collapsed="false">
      <c r="A483" s="19" t="s">
        <v>650</v>
      </c>
      <c r="B483" s="19" t="s">
        <v>167</v>
      </c>
      <c r="C483" s="19" t="s">
        <v>375</v>
      </c>
      <c r="D483" s="20" t="n">
        <v>0.5</v>
      </c>
      <c r="E483" s="17" t="n">
        <v>12600</v>
      </c>
    </row>
    <row r="484" customFormat="false" ht="15" hidden="false" customHeight="false" outlineLevel="0" collapsed="false">
      <c r="A484" s="19" t="s">
        <v>651</v>
      </c>
      <c r="B484" s="19" t="s">
        <v>169</v>
      </c>
      <c r="C484" s="19" t="s">
        <v>201</v>
      </c>
      <c r="D484" s="20" t="n">
        <v>0.2</v>
      </c>
      <c r="E484" s="17" t="n">
        <v>11169.2</v>
      </c>
    </row>
    <row r="485" customFormat="false" ht="15" hidden="false" customHeight="false" outlineLevel="0" collapsed="false">
      <c r="A485" s="19" t="s">
        <v>651</v>
      </c>
      <c r="B485" s="19" t="s">
        <v>169</v>
      </c>
      <c r="C485" s="19" t="s">
        <v>203</v>
      </c>
      <c r="D485" s="20" t="n">
        <v>0.1</v>
      </c>
      <c r="E485" s="17" t="n">
        <v>9957.15</v>
      </c>
    </row>
    <row r="486" customFormat="false" ht="15" hidden="false" customHeight="false" outlineLevel="0" collapsed="false">
      <c r="A486" s="19" t="s">
        <v>651</v>
      </c>
      <c r="B486" s="19" t="s">
        <v>169</v>
      </c>
      <c r="C486" s="19" t="s">
        <v>379</v>
      </c>
      <c r="D486" s="20" t="n">
        <v>1</v>
      </c>
      <c r="E486" s="17" t="n">
        <v>31575</v>
      </c>
    </row>
    <row r="487" customFormat="false" ht="15" hidden="false" customHeight="false" outlineLevel="0" collapsed="false">
      <c r="A487" s="19" t="s">
        <v>652</v>
      </c>
      <c r="B487" s="19" t="s">
        <v>171</v>
      </c>
      <c r="C487" s="19" t="s">
        <v>201</v>
      </c>
      <c r="D487" s="20" t="n">
        <v>0.1</v>
      </c>
      <c r="E487" s="17" t="n">
        <v>4397.25</v>
      </c>
    </row>
    <row r="488" customFormat="false" ht="15" hidden="false" customHeight="false" outlineLevel="0" collapsed="false">
      <c r="A488" s="19" t="s">
        <v>653</v>
      </c>
      <c r="B488" s="19" t="s">
        <v>174</v>
      </c>
      <c r="C488" s="19" t="s">
        <v>397</v>
      </c>
      <c r="D488" s="20" t="n">
        <v>1</v>
      </c>
      <c r="E488" s="17" t="n">
        <v>6750</v>
      </c>
    </row>
    <row r="489" customFormat="false" ht="15" hidden="false" customHeight="false" outlineLevel="0" collapsed="false">
      <c r="A489" s="19" t="s">
        <v>653</v>
      </c>
      <c r="B489" s="19" t="s">
        <v>174</v>
      </c>
      <c r="C489" s="19" t="s">
        <v>399</v>
      </c>
      <c r="D489" s="20" t="n">
        <v>1</v>
      </c>
      <c r="E489" s="17" t="n">
        <v>3775</v>
      </c>
    </row>
    <row r="490" customFormat="false" ht="15" hidden="false" customHeight="false" outlineLevel="0" collapsed="false">
      <c r="A490" s="19" t="s">
        <v>654</v>
      </c>
      <c r="B490" s="19" t="s">
        <v>176</v>
      </c>
      <c r="C490" s="19" t="s">
        <v>403</v>
      </c>
      <c r="D490" s="20" t="n">
        <v>0.5</v>
      </c>
      <c r="E490" s="17" t="n">
        <v>8600</v>
      </c>
    </row>
    <row r="491" customFormat="false" ht="15" hidden="false" customHeight="false" outlineLevel="0" collapsed="false">
      <c r="A491" s="19" t="s">
        <v>655</v>
      </c>
      <c r="B491" s="19" t="s">
        <v>180</v>
      </c>
      <c r="C491" s="19" t="s">
        <v>201</v>
      </c>
      <c r="D491" s="20" t="n">
        <v>0.05</v>
      </c>
      <c r="E491" s="17" t="n">
        <v>946.35</v>
      </c>
    </row>
    <row r="492" customFormat="false" ht="15" hidden="false" customHeight="false" outlineLevel="0" collapsed="false">
      <c r="A492" s="19" t="s">
        <v>656</v>
      </c>
      <c r="B492" s="19" t="s">
        <v>87</v>
      </c>
      <c r="C492" s="19" t="s">
        <v>207</v>
      </c>
      <c r="D492" s="20" t="n">
        <v>0.9</v>
      </c>
      <c r="E492" s="17" t="n">
        <v>1581.75</v>
      </c>
    </row>
    <row r="493" customFormat="false" ht="15" hidden="false" customHeight="false" outlineLevel="0" collapsed="false">
      <c r="A493" s="19" t="s">
        <v>657</v>
      </c>
      <c r="B493" s="19" t="s">
        <v>92</v>
      </c>
      <c r="C493" s="19" t="s">
        <v>207</v>
      </c>
      <c r="D493" s="20" t="n">
        <v>0.8</v>
      </c>
      <c r="E493" s="17" t="n">
        <v>1543.4</v>
      </c>
    </row>
    <row r="494" customFormat="false" ht="15" hidden="false" customHeight="false" outlineLevel="0" collapsed="false">
      <c r="A494" s="19" t="s">
        <v>658</v>
      </c>
      <c r="B494" s="19" t="s">
        <v>94</v>
      </c>
      <c r="C494" s="19" t="s">
        <v>225</v>
      </c>
      <c r="D494" s="20" t="n">
        <v>0.5</v>
      </c>
      <c r="E494" s="17" t="n">
        <v>4100</v>
      </c>
    </row>
    <row r="495" customFormat="false" ht="15" hidden="false" customHeight="false" outlineLevel="0" collapsed="false">
      <c r="A495" s="19" t="s">
        <v>659</v>
      </c>
      <c r="B495" s="19" t="s">
        <v>110</v>
      </c>
      <c r="C495" s="19" t="s">
        <v>279</v>
      </c>
      <c r="D495" s="20" t="n">
        <v>0.5</v>
      </c>
      <c r="E495" s="17" t="n">
        <v>7750</v>
      </c>
    </row>
    <row r="496" customFormat="false" ht="15" hidden="false" customHeight="false" outlineLevel="0" collapsed="false">
      <c r="A496" s="19" t="s">
        <v>660</v>
      </c>
      <c r="B496" s="19" t="s">
        <v>113</v>
      </c>
      <c r="C496" s="19" t="s">
        <v>218</v>
      </c>
      <c r="D496" s="20" t="n">
        <v>0.95</v>
      </c>
      <c r="E496" s="17" t="n">
        <v>7050.9</v>
      </c>
    </row>
    <row r="497" customFormat="false" ht="15" hidden="false" customHeight="false" outlineLevel="0" collapsed="false">
      <c r="A497" s="19" t="s">
        <v>660</v>
      </c>
      <c r="B497" s="19" t="s">
        <v>113</v>
      </c>
      <c r="C497" s="19" t="s">
        <v>205</v>
      </c>
      <c r="D497" s="20" t="n">
        <v>0.65</v>
      </c>
      <c r="E497" s="17" t="n">
        <v>10621.35</v>
      </c>
    </row>
    <row r="498" customFormat="false" ht="15" hidden="false" customHeight="false" outlineLevel="0" collapsed="false">
      <c r="A498" s="19" t="s">
        <v>661</v>
      </c>
      <c r="B498" s="19" t="s">
        <v>124</v>
      </c>
      <c r="C498" s="19" t="s">
        <v>205</v>
      </c>
      <c r="D498" s="20" t="n">
        <v>0.2</v>
      </c>
      <c r="E498" s="17" t="n">
        <v>5786.5</v>
      </c>
    </row>
    <row r="499" customFormat="false" ht="15" hidden="false" customHeight="false" outlineLevel="0" collapsed="false">
      <c r="A499" s="19" t="s">
        <v>662</v>
      </c>
      <c r="B499" s="19" t="s">
        <v>131</v>
      </c>
      <c r="C499" s="19" t="s">
        <v>207</v>
      </c>
      <c r="D499" s="20" t="n">
        <v>0.95</v>
      </c>
      <c r="E499" s="17" t="n">
        <v>506.25</v>
      </c>
    </row>
    <row r="500" customFormat="false" ht="15" hidden="false" customHeight="false" outlineLevel="0" collapsed="false">
      <c r="A500" s="19" t="s">
        <v>662</v>
      </c>
      <c r="B500" s="19" t="s">
        <v>131</v>
      </c>
      <c r="C500" s="19" t="s">
        <v>323</v>
      </c>
      <c r="D500" s="20" t="n">
        <v>0.5</v>
      </c>
      <c r="E500" s="17" t="n">
        <v>1600</v>
      </c>
    </row>
    <row r="501" customFormat="false" ht="15" hidden="false" customHeight="false" outlineLevel="0" collapsed="false">
      <c r="A501" s="19" t="s">
        <v>663</v>
      </c>
      <c r="B501" s="19" t="s">
        <v>134</v>
      </c>
      <c r="C501" s="19" t="s">
        <v>217</v>
      </c>
      <c r="D501" s="20" t="n">
        <v>0.85</v>
      </c>
      <c r="E501" s="17" t="n">
        <v>17402.8</v>
      </c>
    </row>
    <row r="502" customFormat="false" ht="15" hidden="false" customHeight="false" outlineLevel="0" collapsed="false">
      <c r="A502" s="19" t="s">
        <v>663</v>
      </c>
      <c r="B502" s="19" t="s">
        <v>134</v>
      </c>
      <c r="C502" s="19" t="s">
        <v>205</v>
      </c>
      <c r="D502" s="20" t="n">
        <v>0.55</v>
      </c>
      <c r="E502" s="17" t="n">
        <v>12756.2</v>
      </c>
    </row>
    <row r="503" customFormat="false" ht="15" hidden="false" customHeight="false" outlineLevel="0" collapsed="false">
      <c r="A503" s="19" t="s">
        <v>664</v>
      </c>
      <c r="B503" s="19" t="s">
        <v>138</v>
      </c>
      <c r="C503" s="19" t="s">
        <v>217</v>
      </c>
      <c r="D503" s="20" t="n">
        <v>0.9</v>
      </c>
      <c r="E503" s="17" t="n">
        <v>8474.7</v>
      </c>
    </row>
    <row r="504" customFormat="false" ht="15" hidden="false" customHeight="false" outlineLevel="0" collapsed="false">
      <c r="A504" s="19" t="s">
        <v>665</v>
      </c>
      <c r="B504" s="19" t="s">
        <v>142</v>
      </c>
      <c r="C504" s="19" t="s">
        <v>217</v>
      </c>
      <c r="D504" s="20" t="n">
        <v>0.95</v>
      </c>
      <c r="E504" s="17" t="n">
        <v>6737.2</v>
      </c>
    </row>
    <row r="505" customFormat="false" ht="15" hidden="false" customHeight="false" outlineLevel="0" collapsed="false">
      <c r="A505" s="19" t="s">
        <v>665</v>
      </c>
      <c r="B505" s="19" t="s">
        <v>142</v>
      </c>
      <c r="C505" s="19" t="s">
        <v>205</v>
      </c>
      <c r="D505" s="20" t="n">
        <v>0.35</v>
      </c>
      <c r="E505" s="17" t="n">
        <v>11545.4</v>
      </c>
    </row>
    <row r="506" customFormat="false" ht="15" hidden="false" customHeight="false" outlineLevel="0" collapsed="false">
      <c r="A506" s="19" t="s">
        <v>666</v>
      </c>
      <c r="B506" s="19" t="s">
        <v>147</v>
      </c>
      <c r="C506" s="19" t="s">
        <v>201</v>
      </c>
      <c r="D506" s="20" t="n">
        <v>0.65</v>
      </c>
      <c r="E506" s="17" t="n">
        <v>8259.75</v>
      </c>
    </row>
    <row r="507" customFormat="false" ht="15" hidden="false" customHeight="false" outlineLevel="0" collapsed="false">
      <c r="A507" s="19" t="s">
        <v>666</v>
      </c>
      <c r="B507" s="19" t="s">
        <v>147</v>
      </c>
      <c r="C507" s="19" t="s">
        <v>203</v>
      </c>
      <c r="D507" s="20" t="n">
        <v>0.15</v>
      </c>
      <c r="E507" s="17" t="n">
        <v>6014.1</v>
      </c>
    </row>
    <row r="508" customFormat="false" ht="15" hidden="false" customHeight="false" outlineLevel="0" collapsed="false">
      <c r="A508" s="19" t="s">
        <v>667</v>
      </c>
      <c r="B508" s="19" t="s">
        <v>149</v>
      </c>
      <c r="C508" s="19" t="s">
        <v>203</v>
      </c>
      <c r="D508" s="20" t="n">
        <v>0.95</v>
      </c>
      <c r="E508" s="17" t="n">
        <v>2592.9</v>
      </c>
    </row>
    <row r="509" customFormat="false" ht="15" hidden="false" customHeight="false" outlineLevel="0" collapsed="false">
      <c r="A509" s="19" t="s">
        <v>667</v>
      </c>
      <c r="B509" s="19" t="s">
        <v>149</v>
      </c>
      <c r="C509" s="19" t="s">
        <v>218</v>
      </c>
      <c r="D509" s="20" t="n">
        <v>0.85</v>
      </c>
      <c r="E509" s="17" t="n">
        <v>19100.7</v>
      </c>
    </row>
    <row r="510" customFormat="false" ht="15" hidden="false" customHeight="false" outlineLevel="0" collapsed="false">
      <c r="A510" s="19" t="s">
        <v>667</v>
      </c>
      <c r="B510" s="19" t="s">
        <v>149</v>
      </c>
      <c r="C510" s="19" t="s">
        <v>205</v>
      </c>
      <c r="D510" s="20" t="n">
        <v>0.35</v>
      </c>
      <c r="E510" s="17" t="n">
        <v>10978.4</v>
      </c>
    </row>
    <row r="511" customFormat="false" ht="15" hidden="false" customHeight="false" outlineLevel="0" collapsed="false">
      <c r="A511" s="19" t="s">
        <v>667</v>
      </c>
      <c r="B511" s="19" t="s">
        <v>149</v>
      </c>
      <c r="C511" s="19" t="s">
        <v>351</v>
      </c>
      <c r="D511" s="20" t="n">
        <v>1</v>
      </c>
      <c r="E511" s="17" t="n">
        <v>5425</v>
      </c>
    </row>
    <row r="512" customFormat="false" ht="15" hidden="false" customHeight="false" outlineLevel="0" collapsed="false">
      <c r="A512" s="19" t="s">
        <v>668</v>
      </c>
      <c r="B512" s="19" t="s">
        <v>152</v>
      </c>
      <c r="C512" s="19" t="s">
        <v>203</v>
      </c>
      <c r="D512" s="20" t="n">
        <v>0.8</v>
      </c>
      <c r="E512" s="17" t="n">
        <v>2724.2</v>
      </c>
    </row>
    <row r="513" customFormat="false" ht="15" hidden="false" customHeight="false" outlineLevel="0" collapsed="false">
      <c r="A513" s="19" t="s">
        <v>668</v>
      </c>
      <c r="B513" s="19" t="s">
        <v>152</v>
      </c>
      <c r="C513" s="19" t="s">
        <v>204</v>
      </c>
      <c r="D513" s="20" t="n">
        <v>0.35</v>
      </c>
      <c r="E513" s="17" t="n">
        <v>5571.4</v>
      </c>
    </row>
    <row r="514" customFormat="false" ht="15" hidden="false" customHeight="false" outlineLevel="0" collapsed="false">
      <c r="A514" s="19" t="s">
        <v>669</v>
      </c>
      <c r="B514" s="19" t="s">
        <v>156</v>
      </c>
      <c r="C514" s="19" t="s">
        <v>203</v>
      </c>
      <c r="D514" s="20" t="n">
        <v>0.95</v>
      </c>
      <c r="E514" s="17" t="n">
        <v>5533.65</v>
      </c>
    </row>
    <row r="515" customFormat="false" ht="15" hidden="false" customHeight="false" outlineLevel="0" collapsed="false">
      <c r="A515" s="19" t="s">
        <v>669</v>
      </c>
      <c r="B515" s="19" t="s">
        <v>156</v>
      </c>
      <c r="C515" s="19" t="s">
        <v>217</v>
      </c>
      <c r="D515" s="20" t="n">
        <v>0.7</v>
      </c>
      <c r="E515" s="17" t="n">
        <v>10250.4</v>
      </c>
    </row>
    <row r="516" customFormat="false" ht="15" hidden="false" customHeight="false" outlineLevel="0" collapsed="false">
      <c r="A516" s="19" t="s">
        <v>669</v>
      </c>
      <c r="B516" s="19" t="s">
        <v>156</v>
      </c>
      <c r="C516" s="19" t="s">
        <v>206</v>
      </c>
      <c r="D516" s="20" t="n">
        <v>0.65</v>
      </c>
      <c r="E516" s="17" t="n">
        <v>11970.4</v>
      </c>
    </row>
    <row r="517" customFormat="false" ht="15" hidden="false" customHeight="false" outlineLevel="0" collapsed="false">
      <c r="A517" s="19" t="s">
        <v>670</v>
      </c>
      <c r="B517" s="19" t="s">
        <v>159</v>
      </c>
      <c r="C517" s="19" t="s">
        <v>203</v>
      </c>
      <c r="D517" s="20" t="n">
        <v>0.45</v>
      </c>
      <c r="E517" s="17" t="n">
        <v>9894</v>
      </c>
    </row>
    <row r="518" customFormat="false" ht="15" hidden="false" customHeight="false" outlineLevel="0" collapsed="false">
      <c r="A518" s="19" t="s">
        <v>671</v>
      </c>
      <c r="B518" s="19" t="s">
        <v>161</v>
      </c>
      <c r="C518" s="19" t="s">
        <v>203</v>
      </c>
      <c r="D518" s="20" t="n">
        <v>0.55</v>
      </c>
      <c r="E518" s="17" t="n">
        <v>9342.2</v>
      </c>
    </row>
    <row r="519" customFormat="false" ht="15" hidden="false" customHeight="false" outlineLevel="0" collapsed="false">
      <c r="A519" s="19" t="s">
        <v>671</v>
      </c>
      <c r="B519" s="19" t="s">
        <v>161</v>
      </c>
      <c r="C519" s="19" t="s">
        <v>204</v>
      </c>
      <c r="D519" s="20" t="n">
        <v>0.05</v>
      </c>
      <c r="E519" s="17" t="n">
        <v>2291.65</v>
      </c>
    </row>
    <row r="520" customFormat="false" ht="15" hidden="false" customHeight="false" outlineLevel="0" collapsed="false">
      <c r="A520" s="19" t="s">
        <v>671</v>
      </c>
      <c r="B520" s="19" t="s">
        <v>161</v>
      </c>
      <c r="C520" s="19" t="s">
        <v>363</v>
      </c>
      <c r="D520" s="20" t="n">
        <v>0.5</v>
      </c>
      <c r="E520" s="17" t="n">
        <v>2475</v>
      </c>
    </row>
    <row r="521" customFormat="false" ht="15" hidden="false" customHeight="false" outlineLevel="0" collapsed="false">
      <c r="A521" s="19" t="s">
        <v>672</v>
      </c>
      <c r="B521" s="19" t="s">
        <v>163</v>
      </c>
      <c r="C521" s="19" t="s">
        <v>203</v>
      </c>
      <c r="D521" s="20" t="n">
        <v>0.7</v>
      </c>
      <c r="E521" s="17" t="n">
        <v>32790.75</v>
      </c>
    </row>
    <row r="522" customFormat="false" ht="15" hidden="false" customHeight="false" outlineLevel="0" collapsed="false">
      <c r="A522" s="19" t="s">
        <v>672</v>
      </c>
      <c r="B522" s="19" t="s">
        <v>163</v>
      </c>
      <c r="C522" s="19" t="s">
        <v>204</v>
      </c>
      <c r="D522" s="20" t="n">
        <v>0.25</v>
      </c>
      <c r="E522" s="17" t="n">
        <v>16858.35</v>
      </c>
    </row>
    <row r="523" customFormat="false" ht="15" hidden="false" customHeight="false" outlineLevel="0" collapsed="false">
      <c r="A523" s="19" t="s">
        <v>673</v>
      </c>
      <c r="B523" s="19" t="s">
        <v>165</v>
      </c>
      <c r="C523" s="19" t="s">
        <v>205</v>
      </c>
      <c r="D523" s="20" t="n">
        <v>0.5</v>
      </c>
      <c r="E523" s="17" t="n">
        <v>13891.2</v>
      </c>
    </row>
    <row r="524" customFormat="false" ht="15" hidden="false" customHeight="false" outlineLevel="0" collapsed="false">
      <c r="A524" s="19" t="s">
        <v>674</v>
      </c>
      <c r="B524" s="19" t="s">
        <v>167</v>
      </c>
      <c r="C524" s="19" t="s">
        <v>201</v>
      </c>
      <c r="D524" s="20" t="n">
        <v>0.1</v>
      </c>
      <c r="E524" s="17" t="n">
        <v>6667.4</v>
      </c>
    </row>
    <row r="525" customFormat="false" ht="15" hidden="false" customHeight="false" outlineLevel="0" collapsed="false">
      <c r="A525" s="19" t="s">
        <v>674</v>
      </c>
      <c r="B525" s="19" t="s">
        <v>167</v>
      </c>
      <c r="C525" s="19" t="s">
        <v>204</v>
      </c>
      <c r="D525" s="20" t="n">
        <v>0.15</v>
      </c>
      <c r="E525" s="17" t="n">
        <v>6521.3</v>
      </c>
    </row>
    <row r="526" customFormat="false" ht="15" hidden="false" customHeight="false" outlineLevel="0" collapsed="false">
      <c r="A526" s="19" t="s">
        <v>674</v>
      </c>
      <c r="B526" s="19" t="s">
        <v>167</v>
      </c>
      <c r="C526" s="19" t="s">
        <v>375</v>
      </c>
      <c r="D526" s="20" t="n">
        <v>1</v>
      </c>
      <c r="E526" s="17" t="n">
        <v>12600</v>
      </c>
    </row>
    <row r="527" customFormat="false" ht="15" hidden="false" customHeight="false" outlineLevel="0" collapsed="false">
      <c r="A527" s="19" t="s">
        <v>675</v>
      </c>
      <c r="B527" s="19" t="s">
        <v>169</v>
      </c>
      <c r="C527" s="19" t="s">
        <v>201</v>
      </c>
      <c r="D527" s="20" t="n">
        <v>0.3</v>
      </c>
      <c r="E527" s="17" t="n">
        <v>11169.2</v>
      </c>
    </row>
    <row r="528" customFormat="false" ht="15" hidden="false" customHeight="false" outlineLevel="0" collapsed="false">
      <c r="A528" s="19" t="s">
        <v>675</v>
      </c>
      <c r="B528" s="19" t="s">
        <v>169</v>
      </c>
      <c r="C528" s="19" t="s">
        <v>203</v>
      </c>
      <c r="D528" s="20" t="n">
        <v>0.2</v>
      </c>
      <c r="E528" s="17" t="n">
        <v>19914.3</v>
      </c>
    </row>
    <row r="529" customFormat="false" ht="15" hidden="false" customHeight="false" outlineLevel="0" collapsed="false">
      <c r="A529" s="19" t="s">
        <v>676</v>
      </c>
      <c r="B529" s="19" t="s">
        <v>171</v>
      </c>
      <c r="C529" s="19" t="s">
        <v>201</v>
      </c>
      <c r="D529" s="20" t="n">
        <v>0.15</v>
      </c>
      <c r="E529" s="17" t="n">
        <v>4397.25</v>
      </c>
    </row>
    <row r="530" customFormat="false" ht="15" hidden="false" customHeight="false" outlineLevel="0" collapsed="false">
      <c r="A530" s="19" t="s">
        <v>677</v>
      </c>
      <c r="B530" s="19" t="s">
        <v>174</v>
      </c>
      <c r="C530" s="19" t="s">
        <v>203</v>
      </c>
      <c r="D530" s="20" t="n">
        <v>0.05</v>
      </c>
      <c r="E530" s="17" t="n">
        <v>5596.6</v>
      </c>
    </row>
    <row r="531" customFormat="false" ht="15" hidden="false" customHeight="false" outlineLevel="0" collapsed="false">
      <c r="A531" s="19" t="s">
        <v>678</v>
      </c>
      <c r="B531" s="19" t="s">
        <v>176</v>
      </c>
      <c r="C531" s="19" t="s">
        <v>403</v>
      </c>
      <c r="D531" s="20" t="n">
        <v>1</v>
      </c>
      <c r="E531" s="17" t="n">
        <v>8600</v>
      </c>
    </row>
    <row r="532" customFormat="false" ht="15" hidden="false" customHeight="false" outlineLevel="0" collapsed="false">
      <c r="A532" s="19" t="s">
        <v>679</v>
      </c>
      <c r="B532" s="19" t="s">
        <v>178</v>
      </c>
      <c r="C532" s="19" t="s">
        <v>203</v>
      </c>
      <c r="D532" s="20" t="n">
        <v>0.05</v>
      </c>
      <c r="E532" s="17" t="n">
        <v>1376.95</v>
      </c>
    </row>
    <row r="533" customFormat="false" ht="15" hidden="false" customHeight="false" outlineLevel="0" collapsed="false">
      <c r="A533" s="19" t="s">
        <v>680</v>
      </c>
      <c r="B533" s="19" t="s">
        <v>187</v>
      </c>
      <c r="C533" s="19" t="s">
        <v>203</v>
      </c>
      <c r="D533" s="20" t="n">
        <v>0.05</v>
      </c>
      <c r="E533" s="17" t="n">
        <v>3347.65</v>
      </c>
    </row>
    <row r="534" customFormat="false" ht="15" hidden="false" customHeight="false" outlineLevel="0" collapsed="false">
      <c r="A534" s="19" t="s">
        <v>681</v>
      </c>
      <c r="B534" s="19" t="s">
        <v>87</v>
      </c>
      <c r="C534" s="19" t="s">
        <v>207</v>
      </c>
      <c r="D534" s="20" t="n">
        <v>0.95</v>
      </c>
      <c r="E534" s="17" t="n">
        <v>527.25</v>
      </c>
    </row>
    <row r="535" customFormat="false" ht="15" hidden="false" customHeight="false" outlineLevel="0" collapsed="false">
      <c r="A535" s="19" t="s">
        <v>682</v>
      </c>
      <c r="B535" s="19" t="s">
        <v>92</v>
      </c>
      <c r="C535" s="19" t="s">
        <v>207</v>
      </c>
      <c r="D535" s="20" t="n">
        <v>0.9</v>
      </c>
      <c r="E535" s="17" t="n">
        <v>771.7</v>
      </c>
    </row>
    <row r="536" customFormat="false" ht="15" hidden="false" customHeight="false" outlineLevel="0" collapsed="false">
      <c r="A536" s="19" t="s">
        <v>683</v>
      </c>
      <c r="B536" s="19" t="s">
        <v>94</v>
      </c>
      <c r="C536" s="19" t="s">
        <v>203</v>
      </c>
      <c r="D536" s="20" t="n">
        <v>1</v>
      </c>
      <c r="E536" s="17" t="n">
        <v>2082.5</v>
      </c>
    </row>
    <row r="537" customFormat="false" ht="15" hidden="false" customHeight="false" outlineLevel="0" collapsed="false">
      <c r="A537" s="19" t="s">
        <v>683</v>
      </c>
      <c r="B537" s="19" t="s">
        <v>94</v>
      </c>
      <c r="C537" s="19" t="s">
        <v>204</v>
      </c>
      <c r="D537" s="20" t="n">
        <v>1</v>
      </c>
      <c r="E537" s="17" t="n">
        <v>3094.15</v>
      </c>
    </row>
    <row r="538" customFormat="false" ht="15" hidden="false" customHeight="false" outlineLevel="0" collapsed="false">
      <c r="A538" s="19" t="s">
        <v>683</v>
      </c>
      <c r="B538" s="19" t="s">
        <v>94</v>
      </c>
      <c r="C538" s="19" t="s">
        <v>205</v>
      </c>
      <c r="D538" s="20" t="n">
        <v>1</v>
      </c>
      <c r="E538" s="17" t="n">
        <v>1812.15</v>
      </c>
    </row>
    <row r="539" customFormat="false" ht="15" hidden="false" customHeight="false" outlineLevel="0" collapsed="false">
      <c r="A539" s="19" t="s">
        <v>683</v>
      </c>
      <c r="B539" s="19" t="s">
        <v>94</v>
      </c>
      <c r="C539" s="19" t="s">
        <v>207</v>
      </c>
      <c r="D539" s="20" t="n">
        <v>1</v>
      </c>
      <c r="E539" s="17" t="n">
        <v>291.2</v>
      </c>
    </row>
    <row r="540" customFormat="false" ht="15" hidden="false" customHeight="false" outlineLevel="0" collapsed="false">
      <c r="A540" s="19" t="s">
        <v>683</v>
      </c>
      <c r="B540" s="19" t="s">
        <v>94</v>
      </c>
      <c r="C540" s="19" t="s">
        <v>225</v>
      </c>
      <c r="D540" s="20" t="n">
        <v>1</v>
      </c>
      <c r="E540" s="17" t="n">
        <v>4100</v>
      </c>
    </row>
    <row r="541" customFormat="false" ht="15" hidden="false" customHeight="false" outlineLevel="0" collapsed="false">
      <c r="A541" s="19" t="s">
        <v>684</v>
      </c>
      <c r="B541" s="19" t="s">
        <v>97</v>
      </c>
      <c r="C541" s="19" t="s">
        <v>207</v>
      </c>
      <c r="D541" s="20" t="n">
        <v>0.2</v>
      </c>
      <c r="E541" s="17" t="n">
        <v>2896.2</v>
      </c>
    </row>
    <row r="542" customFormat="false" ht="15" hidden="false" customHeight="false" outlineLevel="0" collapsed="false">
      <c r="A542" s="19" t="s">
        <v>684</v>
      </c>
      <c r="B542" s="19" t="s">
        <v>97</v>
      </c>
      <c r="C542" s="19" t="s">
        <v>233</v>
      </c>
      <c r="D542" s="20" t="n">
        <v>0.5</v>
      </c>
      <c r="E542" s="17" t="n">
        <v>5000</v>
      </c>
    </row>
    <row r="543" customFormat="false" ht="15" hidden="false" customHeight="false" outlineLevel="0" collapsed="false">
      <c r="A543" s="19" t="s">
        <v>685</v>
      </c>
      <c r="B543" s="19" t="s">
        <v>102</v>
      </c>
      <c r="C543" s="19" t="s">
        <v>203</v>
      </c>
      <c r="D543" s="20" t="n">
        <v>1</v>
      </c>
      <c r="E543" s="17" t="n">
        <v>10763.9</v>
      </c>
    </row>
    <row r="544" customFormat="false" ht="15" hidden="false" customHeight="false" outlineLevel="0" collapsed="false">
      <c r="A544" s="19" t="s">
        <v>685</v>
      </c>
      <c r="B544" s="19" t="s">
        <v>102</v>
      </c>
      <c r="C544" s="19" t="s">
        <v>204</v>
      </c>
      <c r="D544" s="20" t="n">
        <v>1</v>
      </c>
      <c r="E544" s="17" t="n">
        <v>12542.8</v>
      </c>
    </row>
    <row r="545" customFormat="false" ht="15" hidden="false" customHeight="false" outlineLevel="0" collapsed="false">
      <c r="A545" s="19" t="s">
        <v>685</v>
      </c>
      <c r="B545" s="19" t="s">
        <v>102</v>
      </c>
      <c r="C545" s="19" t="s">
        <v>218</v>
      </c>
      <c r="D545" s="20" t="n">
        <v>1</v>
      </c>
      <c r="E545" s="17" t="n">
        <v>10488.7</v>
      </c>
    </row>
    <row r="546" customFormat="false" ht="15" hidden="false" customHeight="false" outlineLevel="0" collapsed="false">
      <c r="A546" s="19" t="s">
        <v>685</v>
      </c>
      <c r="B546" s="19" t="s">
        <v>102</v>
      </c>
      <c r="C546" s="19" t="s">
        <v>206</v>
      </c>
      <c r="D546" s="20" t="n">
        <v>1</v>
      </c>
      <c r="E546" s="17" t="n">
        <v>13734.6</v>
      </c>
    </row>
    <row r="547" customFormat="false" ht="15" hidden="false" customHeight="false" outlineLevel="0" collapsed="false">
      <c r="A547" s="19" t="s">
        <v>685</v>
      </c>
      <c r="B547" s="19" t="s">
        <v>102</v>
      </c>
      <c r="C547" s="19" t="s">
        <v>207</v>
      </c>
      <c r="D547" s="20" t="n">
        <v>1</v>
      </c>
      <c r="E547" s="17" t="n">
        <v>1470</v>
      </c>
    </row>
    <row r="548" customFormat="false" ht="15" hidden="false" customHeight="false" outlineLevel="0" collapsed="false">
      <c r="A548" s="19" t="s">
        <v>685</v>
      </c>
      <c r="B548" s="19" t="s">
        <v>102</v>
      </c>
      <c r="C548" s="19" t="s">
        <v>255</v>
      </c>
      <c r="D548" s="20" t="n">
        <v>1</v>
      </c>
      <c r="E548" s="17" t="n">
        <v>28450</v>
      </c>
    </row>
    <row r="549" customFormat="false" ht="15" hidden="false" customHeight="false" outlineLevel="0" collapsed="false">
      <c r="A549" s="19" t="s">
        <v>686</v>
      </c>
      <c r="B549" s="19" t="s">
        <v>108</v>
      </c>
      <c r="C549" s="19" t="s">
        <v>273</v>
      </c>
      <c r="D549" s="20" t="n">
        <v>1</v>
      </c>
      <c r="E549" s="17" t="n">
        <v>2675</v>
      </c>
    </row>
    <row r="550" customFormat="false" ht="15" hidden="false" customHeight="false" outlineLevel="0" collapsed="false">
      <c r="A550" s="19" t="s">
        <v>687</v>
      </c>
      <c r="B550" s="19" t="s">
        <v>110</v>
      </c>
      <c r="C550" s="19" t="s">
        <v>207</v>
      </c>
      <c r="D550" s="20" t="n">
        <v>0.05</v>
      </c>
      <c r="E550" s="17" t="n">
        <v>815.75</v>
      </c>
    </row>
    <row r="551" customFormat="false" ht="15" hidden="false" customHeight="false" outlineLevel="0" collapsed="false">
      <c r="A551" s="19" t="s">
        <v>687</v>
      </c>
      <c r="B551" s="19" t="s">
        <v>110</v>
      </c>
      <c r="C551" s="19" t="s">
        <v>279</v>
      </c>
      <c r="D551" s="20" t="n">
        <v>1</v>
      </c>
      <c r="E551" s="17" t="n">
        <v>7750</v>
      </c>
    </row>
    <row r="552" customFormat="false" ht="15" hidden="false" customHeight="false" outlineLevel="0" collapsed="false">
      <c r="A552" s="19" t="s">
        <v>688</v>
      </c>
      <c r="B552" s="19" t="s">
        <v>113</v>
      </c>
      <c r="C552" s="19" t="s">
        <v>205</v>
      </c>
      <c r="D552" s="20" t="n">
        <v>0.75</v>
      </c>
      <c r="E552" s="17" t="n">
        <v>7080.9</v>
      </c>
    </row>
    <row r="553" customFormat="false" ht="15" hidden="false" customHeight="false" outlineLevel="0" collapsed="false">
      <c r="A553" s="19" t="s">
        <v>689</v>
      </c>
      <c r="B553" s="19" t="s">
        <v>120</v>
      </c>
      <c r="C553" s="19" t="s">
        <v>297</v>
      </c>
      <c r="D553" s="20" t="n">
        <v>1</v>
      </c>
      <c r="E553" s="17" t="n">
        <v>7650</v>
      </c>
    </row>
    <row r="554" customFormat="false" ht="15" hidden="false" customHeight="false" outlineLevel="0" collapsed="false">
      <c r="A554" s="19" t="s">
        <v>690</v>
      </c>
      <c r="B554" s="19" t="s">
        <v>124</v>
      </c>
      <c r="C554" s="19" t="s">
        <v>205</v>
      </c>
      <c r="D554" s="20" t="n">
        <v>0.3</v>
      </c>
      <c r="E554" s="17" t="n">
        <v>5786.5</v>
      </c>
    </row>
    <row r="555" customFormat="false" ht="15" hidden="false" customHeight="false" outlineLevel="0" collapsed="false">
      <c r="A555" s="19" t="s">
        <v>691</v>
      </c>
      <c r="B555" s="19" t="s">
        <v>131</v>
      </c>
      <c r="C555" s="19" t="s">
        <v>203</v>
      </c>
      <c r="D555" s="20" t="n">
        <v>1</v>
      </c>
      <c r="E555" s="17" t="n">
        <v>1526.6</v>
      </c>
    </row>
    <row r="556" customFormat="false" ht="15" hidden="false" customHeight="false" outlineLevel="0" collapsed="false">
      <c r="A556" s="19" t="s">
        <v>691</v>
      </c>
      <c r="B556" s="19" t="s">
        <v>131</v>
      </c>
      <c r="C556" s="19" t="s">
        <v>205</v>
      </c>
      <c r="D556" s="20" t="n">
        <v>1</v>
      </c>
      <c r="E556" s="17" t="n">
        <v>2054.65</v>
      </c>
    </row>
    <row r="557" customFormat="false" ht="15" hidden="false" customHeight="false" outlineLevel="0" collapsed="false">
      <c r="A557" s="19" t="s">
        <v>691</v>
      </c>
      <c r="B557" s="19" t="s">
        <v>131</v>
      </c>
      <c r="C557" s="19" t="s">
        <v>207</v>
      </c>
      <c r="D557" s="20" t="n">
        <v>1</v>
      </c>
      <c r="E557" s="17" t="n">
        <v>168.75</v>
      </c>
    </row>
    <row r="558" customFormat="false" ht="15" hidden="false" customHeight="false" outlineLevel="0" collapsed="false">
      <c r="A558" s="19" t="s">
        <v>691</v>
      </c>
      <c r="B558" s="19" t="s">
        <v>131</v>
      </c>
      <c r="C558" s="19" t="s">
        <v>323</v>
      </c>
      <c r="D558" s="20" t="n">
        <v>1</v>
      </c>
      <c r="E558" s="17" t="n">
        <v>1600</v>
      </c>
    </row>
    <row r="559" customFormat="false" ht="15" hidden="false" customHeight="false" outlineLevel="0" collapsed="false">
      <c r="A559" s="19" t="s">
        <v>692</v>
      </c>
      <c r="B559" s="19" t="s">
        <v>134</v>
      </c>
      <c r="C559" s="19" t="s">
        <v>217</v>
      </c>
      <c r="D559" s="20" t="n">
        <v>0.95</v>
      </c>
      <c r="E559" s="17" t="n">
        <v>8701.4</v>
      </c>
    </row>
    <row r="560" customFormat="false" ht="15" hidden="false" customHeight="false" outlineLevel="0" collapsed="false">
      <c r="A560" s="19" t="s">
        <v>692</v>
      </c>
      <c r="B560" s="19" t="s">
        <v>134</v>
      </c>
      <c r="C560" s="19" t="s">
        <v>205</v>
      </c>
      <c r="D560" s="20" t="n">
        <v>0.7</v>
      </c>
      <c r="E560" s="17" t="n">
        <v>9567.15</v>
      </c>
    </row>
    <row r="561" customFormat="false" ht="15" hidden="false" customHeight="false" outlineLevel="0" collapsed="false">
      <c r="A561" s="19" t="s">
        <v>693</v>
      </c>
      <c r="B561" s="19" t="s">
        <v>138</v>
      </c>
      <c r="C561" s="19" t="s">
        <v>217</v>
      </c>
      <c r="D561" s="20" t="n">
        <v>0.95</v>
      </c>
      <c r="E561" s="17" t="n">
        <v>2824.9</v>
      </c>
    </row>
    <row r="562" customFormat="false" ht="15" hidden="false" customHeight="false" outlineLevel="0" collapsed="false">
      <c r="A562" s="19" t="s">
        <v>693</v>
      </c>
      <c r="B562" s="19" t="s">
        <v>138</v>
      </c>
      <c r="C562" s="19" t="s">
        <v>331</v>
      </c>
      <c r="D562" s="20" t="n">
        <v>0.5</v>
      </c>
      <c r="E562" s="17" t="n">
        <v>3025</v>
      </c>
    </row>
    <row r="563" customFormat="false" ht="15" hidden="false" customHeight="false" outlineLevel="0" collapsed="false">
      <c r="A563" s="19" t="s">
        <v>694</v>
      </c>
      <c r="B563" s="19" t="s">
        <v>140</v>
      </c>
      <c r="C563" s="19" t="s">
        <v>207</v>
      </c>
      <c r="D563" s="20" t="n">
        <v>0.2</v>
      </c>
      <c r="E563" s="17" t="n">
        <v>3111.2</v>
      </c>
    </row>
    <row r="564" customFormat="false" ht="15" hidden="false" customHeight="false" outlineLevel="0" collapsed="false">
      <c r="A564" s="19" t="s">
        <v>695</v>
      </c>
      <c r="B564" s="19" t="s">
        <v>142</v>
      </c>
      <c r="C564" s="19" t="s">
        <v>205</v>
      </c>
      <c r="D564" s="20" t="n">
        <v>0.6</v>
      </c>
      <c r="E564" s="17" t="n">
        <v>14431.75</v>
      </c>
    </row>
    <row r="565" customFormat="false" ht="15" hidden="false" customHeight="false" outlineLevel="0" collapsed="false">
      <c r="A565" s="19" t="s">
        <v>696</v>
      </c>
      <c r="B565" s="19" t="s">
        <v>147</v>
      </c>
      <c r="C565" s="19" t="s">
        <v>201</v>
      </c>
      <c r="D565" s="20" t="n">
        <v>0.8</v>
      </c>
      <c r="E565" s="17" t="n">
        <v>8259.75</v>
      </c>
    </row>
    <row r="566" customFormat="false" ht="15" hidden="false" customHeight="false" outlineLevel="0" collapsed="false">
      <c r="A566" s="19" t="s">
        <v>696</v>
      </c>
      <c r="B566" s="19" t="s">
        <v>147</v>
      </c>
      <c r="C566" s="19" t="s">
        <v>203</v>
      </c>
      <c r="D566" s="20" t="n">
        <v>0.25</v>
      </c>
      <c r="E566" s="17" t="n">
        <v>6014.1</v>
      </c>
    </row>
    <row r="567" customFormat="false" ht="15" hidden="false" customHeight="false" outlineLevel="0" collapsed="false">
      <c r="A567" s="19" t="s">
        <v>696</v>
      </c>
      <c r="B567" s="19" t="s">
        <v>147</v>
      </c>
      <c r="C567" s="19" t="s">
        <v>218</v>
      </c>
      <c r="D567" s="20" t="n">
        <v>0.05</v>
      </c>
      <c r="E567" s="17" t="n">
        <v>2520.75</v>
      </c>
    </row>
    <row r="568" customFormat="false" ht="15" hidden="false" customHeight="false" outlineLevel="0" collapsed="false">
      <c r="A568" s="19" t="s">
        <v>697</v>
      </c>
      <c r="B568" s="19" t="s">
        <v>149</v>
      </c>
      <c r="C568" s="19" t="s">
        <v>218</v>
      </c>
      <c r="D568" s="20" t="n">
        <v>0.95</v>
      </c>
      <c r="E568" s="17" t="n">
        <v>6366.9</v>
      </c>
    </row>
    <row r="569" customFormat="false" ht="15" hidden="false" customHeight="false" outlineLevel="0" collapsed="false">
      <c r="A569" s="19" t="s">
        <v>697</v>
      </c>
      <c r="B569" s="19" t="s">
        <v>149</v>
      </c>
      <c r="C569" s="19" t="s">
        <v>205</v>
      </c>
      <c r="D569" s="20" t="n">
        <v>0.65</v>
      </c>
      <c r="E569" s="17" t="n">
        <v>16467.6</v>
      </c>
    </row>
    <row r="570" customFormat="false" ht="15" hidden="false" customHeight="false" outlineLevel="0" collapsed="false">
      <c r="A570" s="19" t="s">
        <v>698</v>
      </c>
      <c r="B570" s="19" t="s">
        <v>152</v>
      </c>
      <c r="C570" s="19" t="s">
        <v>203</v>
      </c>
      <c r="D570" s="20" t="n">
        <v>0.9</v>
      </c>
      <c r="E570" s="17" t="n">
        <v>1362.1</v>
      </c>
    </row>
    <row r="571" customFormat="false" ht="15" hidden="false" customHeight="false" outlineLevel="0" collapsed="false">
      <c r="A571" s="19" t="s">
        <v>698</v>
      </c>
      <c r="B571" s="19" t="s">
        <v>152</v>
      </c>
      <c r="C571" s="19" t="s">
        <v>204</v>
      </c>
      <c r="D571" s="20" t="n">
        <v>0.55</v>
      </c>
      <c r="E571" s="17" t="n">
        <v>5571.4</v>
      </c>
    </row>
    <row r="572" customFormat="false" ht="15" hidden="false" customHeight="false" outlineLevel="0" collapsed="false">
      <c r="A572" s="19" t="s">
        <v>698</v>
      </c>
      <c r="B572" s="19" t="s">
        <v>152</v>
      </c>
      <c r="C572" s="19" t="s">
        <v>205</v>
      </c>
      <c r="D572" s="20" t="n">
        <v>0.15</v>
      </c>
      <c r="E572" s="17" t="n">
        <v>4866.3</v>
      </c>
    </row>
    <row r="573" customFormat="false" ht="15" hidden="false" customHeight="false" outlineLevel="0" collapsed="false">
      <c r="A573" s="19" t="s">
        <v>699</v>
      </c>
      <c r="B573" s="19" t="s">
        <v>154</v>
      </c>
      <c r="C573" s="19" t="s">
        <v>203</v>
      </c>
      <c r="D573" s="20" t="n">
        <v>0.55</v>
      </c>
      <c r="E573" s="17" t="n">
        <v>23459.7</v>
      </c>
    </row>
    <row r="574" customFormat="false" ht="15" hidden="false" customHeight="false" outlineLevel="0" collapsed="false">
      <c r="A574" s="19" t="s">
        <v>699</v>
      </c>
      <c r="B574" s="19" t="s">
        <v>154</v>
      </c>
      <c r="C574" s="19" t="s">
        <v>204</v>
      </c>
      <c r="D574" s="20" t="n">
        <v>0.05</v>
      </c>
      <c r="E574" s="17" t="n">
        <v>2695.6</v>
      </c>
    </row>
    <row r="575" customFormat="false" ht="15" hidden="false" customHeight="false" outlineLevel="0" collapsed="false">
      <c r="A575" s="19" t="s">
        <v>700</v>
      </c>
      <c r="B575" s="19" t="s">
        <v>156</v>
      </c>
      <c r="C575" s="19" t="s">
        <v>217</v>
      </c>
      <c r="D575" s="20" t="n">
        <v>0.95</v>
      </c>
      <c r="E575" s="17" t="n">
        <v>8542</v>
      </c>
    </row>
    <row r="576" customFormat="false" ht="15" hidden="false" customHeight="false" outlineLevel="0" collapsed="false">
      <c r="A576" s="19" t="s">
        <v>700</v>
      </c>
      <c r="B576" s="19" t="s">
        <v>156</v>
      </c>
      <c r="C576" s="19" t="s">
        <v>206</v>
      </c>
      <c r="D576" s="20" t="n">
        <v>0.95</v>
      </c>
      <c r="E576" s="17" t="n">
        <v>8977.8</v>
      </c>
    </row>
    <row r="577" customFormat="false" ht="15" hidden="false" customHeight="false" outlineLevel="0" collapsed="false">
      <c r="A577" s="19" t="s">
        <v>701</v>
      </c>
      <c r="B577" s="19" t="s">
        <v>159</v>
      </c>
      <c r="C577" s="19" t="s">
        <v>203</v>
      </c>
      <c r="D577" s="20" t="n">
        <v>0.65</v>
      </c>
      <c r="E577" s="17" t="n">
        <v>13192</v>
      </c>
    </row>
    <row r="578" customFormat="false" ht="15" hidden="false" customHeight="false" outlineLevel="0" collapsed="false">
      <c r="A578" s="19" t="s">
        <v>701</v>
      </c>
      <c r="B578" s="19" t="s">
        <v>159</v>
      </c>
      <c r="C578" s="19" t="s">
        <v>217</v>
      </c>
      <c r="D578" s="20" t="n">
        <v>0.05</v>
      </c>
      <c r="E578" s="17" t="n">
        <v>4889</v>
      </c>
    </row>
    <row r="579" customFormat="false" ht="15" hidden="false" customHeight="false" outlineLevel="0" collapsed="false">
      <c r="A579" s="19" t="s">
        <v>702</v>
      </c>
      <c r="B579" s="19" t="s">
        <v>161</v>
      </c>
      <c r="C579" s="19" t="s">
        <v>203</v>
      </c>
      <c r="D579" s="20" t="n">
        <v>0.75</v>
      </c>
      <c r="E579" s="17" t="n">
        <v>9342.2</v>
      </c>
    </row>
    <row r="580" customFormat="false" ht="15" hidden="false" customHeight="false" outlineLevel="0" collapsed="false">
      <c r="A580" s="19" t="s">
        <v>702</v>
      </c>
      <c r="B580" s="19" t="s">
        <v>161</v>
      </c>
      <c r="C580" s="19" t="s">
        <v>204</v>
      </c>
      <c r="D580" s="20" t="n">
        <v>0.2</v>
      </c>
      <c r="E580" s="17" t="n">
        <v>6874.95</v>
      </c>
    </row>
    <row r="581" customFormat="false" ht="15" hidden="false" customHeight="false" outlineLevel="0" collapsed="false">
      <c r="A581" s="19" t="s">
        <v>702</v>
      </c>
      <c r="B581" s="19" t="s">
        <v>161</v>
      </c>
      <c r="C581" s="19" t="s">
        <v>363</v>
      </c>
      <c r="D581" s="20" t="n">
        <v>1</v>
      </c>
      <c r="E581" s="17" t="n">
        <v>2475</v>
      </c>
    </row>
    <row r="582" customFormat="false" ht="15" hidden="false" customHeight="false" outlineLevel="0" collapsed="false">
      <c r="A582" s="19" t="s">
        <v>703</v>
      </c>
      <c r="B582" s="19" t="s">
        <v>163</v>
      </c>
      <c r="C582" s="19" t="s">
        <v>203</v>
      </c>
      <c r="D582" s="20" t="n">
        <v>0.9</v>
      </c>
      <c r="E582" s="17" t="n">
        <v>26232.6</v>
      </c>
    </row>
    <row r="583" customFormat="false" ht="15" hidden="false" customHeight="false" outlineLevel="0" collapsed="false">
      <c r="A583" s="19" t="s">
        <v>703</v>
      </c>
      <c r="B583" s="19" t="s">
        <v>163</v>
      </c>
      <c r="C583" s="19" t="s">
        <v>204</v>
      </c>
      <c r="D583" s="20" t="n">
        <v>0.5</v>
      </c>
      <c r="E583" s="17" t="n">
        <v>28097.25</v>
      </c>
    </row>
    <row r="584" customFormat="false" ht="15" hidden="false" customHeight="false" outlineLevel="0" collapsed="false">
      <c r="A584" s="19" t="s">
        <v>704</v>
      </c>
      <c r="B584" s="19" t="s">
        <v>165</v>
      </c>
      <c r="C584" s="19" t="s">
        <v>205</v>
      </c>
      <c r="D584" s="20" t="n">
        <v>0.8</v>
      </c>
      <c r="E584" s="17" t="n">
        <v>13891.2</v>
      </c>
    </row>
    <row r="585" customFormat="false" ht="15" hidden="false" customHeight="false" outlineLevel="0" collapsed="false">
      <c r="A585" s="19" t="s">
        <v>705</v>
      </c>
      <c r="B585" s="19" t="s">
        <v>167</v>
      </c>
      <c r="C585" s="19" t="s">
        <v>201</v>
      </c>
      <c r="D585" s="20" t="n">
        <v>0.15</v>
      </c>
      <c r="E585" s="17" t="n">
        <v>3333.7</v>
      </c>
    </row>
    <row r="586" customFormat="false" ht="15" hidden="false" customHeight="false" outlineLevel="0" collapsed="false">
      <c r="A586" s="19" t="s">
        <v>705</v>
      </c>
      <c r="B586" s="19" t="s">
        <v>167</v>
      </c>
      <c r="C586" s="19" t="s">
        <v>204</v>
      </c>
      <c r="D586" s="20" t="n">
        <v>0.35</v>
      </c>
      <c r="E586" s="17" t="n">
        <v>13042.6</v>
      </c>
    </row>
    <row r="587" customFormat="false" ht="15" hidden="false" customHeight="false" outlineLevel="0" collapsed="false">
      <c r="A587" s="19" t="s">
        <v>705</v>
      </c>
      <c r="B587" s="19" t="s">
        <v>167</v>
      </c>
      <c r="C587" s="19" t="s">
        <v>217</v>
      </c>
      <c r="D587" s="20" t="n">
        <v>0.1</v>
      </c>
      <c r="E587" s="17" t="n">
        <v>7477.2</v>
      </c>
    </row>
    <row r="588" customFormat="false" ht="15" hidden="false" customHeight="false" outlineLevel="0" collapsed="false">
      <c r="A588" s="19" t="s">
        <v>706</v>
      </c>
      <c r="B588" s="19" t="s">
        <v>169</v>
      </c>
      <c r="C588" s="19" t="s">
        <v>201</v>
      </c>
      <c r="D588" s="20" t="n">
        <v>0.45</v>
      </c>
      <c r="E588" s="17" t="n">
        <v>16753.8</v>
      </c>
    </row>
    <row r="589" customFormat="false" ht="15" hidden="false" customHeight="false" outlineLevel="0" collapsed="false">
      <c r="A589" s="19" t="s">
        <v>706</v>
      </c>
      <c r="B589" s="19" t="s">
        <v>169</v>
      </c>
      <c r="C589" s="19" t="s">
        <v>203</v>
      </c>
      <c r="D589" s="20" t="n">
        <v>0.4</v>
      </c>
      <c r="E589" s="17" t="n">
        <v>39828.6</v>
      </c>
    </row>
    <row r="590" customFormat="false" ht="15" hidden="false" customHeight="false" outlineLevel="0" collapsed="false">
      <c r="A590" s="19" t="s">
        <v>707</v>
      </c>
      <c r="B590" s="19" t="s">
        <v>171</v>
      </c>
      <c r="C590" s="19" t="s">
        <v>201</v>
      </c>
      <c r="D590" s="20" t="n">
        <v>0.3</v>
      </c>
      <c r="E590" s="17" t="n">
        <v>13191.75</v>
      </c>
    </row>
    <row r="591" customFormat="false" ht="15" hidden="false" customHeight="false" outlineLevel="0" collapsed="false">
      <c r="A591" s="19" t="s">
        <v>708</v>
      </c>
      <c r="B591" s="19" t="s">
        <v>174</v>
      </c>
      <c r="C591" s="19" t="s">
        <v>203</v>
      </c>
      <c r="D591" s="20" t="n">
        <v>0.2</v>
      </c>
      <c r="E591" s="17" t="n">
        <v>16789.8</v>
      </c>
    </row>
    <row r="592" customFormat="false" ht="15" hidden="false" customHeight="false" outlineLevel="0" collapsed="false">
      <c r="A592" s="19" t="s">
        <v>709</v>
      </c>
      <c r="B592" s="19" t="s">
        <v>176</v>
      </c>
      <c r="C592" s="19" t="s">
        <v>203</v>
      </c>
      <c r="D592" s="20" t="n">
        <v>0.05</v>
      </c>
      <c r="E592" s="17" t="n">
        <v>5514.6</v>
      </c>
    </row>
    <row r="593" customFormat="false" ht="15" hidden="false" customHeight="false" outlineLevel="0" collapsed="false">
      <c r="A593" s="19" t="s">
        <v>710</v>
      </c>
      <c r="B593" s="19" t="s">
        <v>178</v>
      </c>
      <c r="C593" s="19" t="s">
        <v>203</v>
      </c>
      <c r="D593" s="20" t="n">
        <v>0.1</v>
      </c>
      <c r="E593" s="17" t="n">
        <v>1376.95</v>
      </c>
    </row>
    <row r="594" customFormat="false" ht="15" hidden="false" customHeight="false" outlineLevel="0" collapsed="false">
      <c r="A594" s="19" t="s">
        <v>711</v>
      </c>
      <c r="B594" s="19" t="s">
        <v>180</v>
      </c>
      <c r="C594" s="19" t="s">
        <v>201</v>
      </c>
      <c r="D594" s="20" t="n">
        <v>0.15</v>
      </c>
      <c r="E594" s="17" t="n">
        <v>1892.7</v>
      </c>
    </row>
    <row r="595" customFormat="false" ht="15" hidden="false" customHeight="false" outlineLevel="0" collapsed="false">
      <c r="A595" s="19" t="s">
        <v>712</v>
      </c>
      <c r="B595" s="19" t="s">
        <v>182</v>
      </c>
      <c r="C595" s="19" t="s">
        <v>203</v>
      </c>
      <c r="D595" s="20" t="n">
        <v>0.05</v>
      </c>
      <c r="E595" s="17" t="n">
        <v>2483.7</v>
      </c>
    </row>
    <row r="596" customFormat="false" ht="15" hidden="false" customHeight="false" outlineLevel="0" collapsed="false">
      <c r="A596" s="19" t="s">
        <v>713</v>
      </c>
      <c r="B596" s="19" t="s">
        <v>185</v>
      </c>
      <c r="C596" s="19" t="s">
        <v>407</v>
      </c>
      <c r="D596" s="20" t="n">
        <v>0.5</v>
      </c>
      <c r="E596" s="17" t="n">
        <v>15075</v>
      </c>
    </row>
    <row r="597" customFormat="false" ht="15" hidden="false" customHeight="false" outlineLevel="0" collapsed="false">
      <c r="A597" s="19" t="s">
        <v>714</v>
      </c>
      <c r="B597" s="19" t="s">
        <v>187</v>
      </c>
      <c r="C597" s="19" t="s">
        <v>203</v>
      </c>
      <c r="D597" s="20" t="n">
        <v>0.2</v>
      </c>
      <c r="E597" s="17" t="n">
        <v>10042.95</v>
      </c>
    </row>
    <row r="598" customFormat="false" ht="15" hidden="false" customHeight="false" outlineLevel="0" collapsed="false">
      <c r="A598" s="19" t="s">
        <v>715</v>
      </c>
      <c r="B598" s="19" t="s">
        <v>113</v>
      </c>
      <c r="C598" s="19" t="s">
        <v>205</v>
      </c>
      <c r="D598" s="20" t="n">
        <v>0.85</v>
      </c>
      <c r="E598" s="17" t="n">
        <v>7080.9</v>
      </c>
    </row>
    <row r="599" customFormat="false" ht="15" hidden="false" customHeight="false" outlineLevel="0" collapsed="false">
      <c r="A599" s="19" t="s">
        <v>716</v>
      </c>
      <c r="B599" s="19" t="s">
        <v>120</v>
      </c>
      <c r="C599" s="19" t="s">
        <v>207</v>
      </c>
      <c r="D599" s="20" t="n">
        <v>0.2</v>
      </c>
      <c r="E599" s="17" t="n">
        <v>4226.4</v>
      </c>
    </row>
    <row r="600" customFormat="false" ht="15" hidden="false" customHeight="false" outlineLevel="0" collapsed="false">
      <c r="A600" s="19" t="s">
        <v>717</v>
      </c>
      <c r="B600" s="19" t="s">
        <v>124</v>
      </c>
      <c r="C600" s="19" t="s">
        <v>205</v>
      </c>
      <c r="D600" s="20" t="n">
        <v>0.45</v>
      </c>
      <c r="E600" s="17" t="n">
        <v>8679.75</v>
      </c>
    </row>
    <row r="601" customFormat="false" ht="15" hidden="false" customHeight="false" outlineLevel="0" collapsed="false">
      <c r="A601" s="19" t="s">
        <v>718</v>
      </c>
      <c r="B601" s="19" t="s">
        <v>134</v>
      </c>
      <c r="C601" s="19" t="s">
        <v>205</v>
      </c>
      <c r="D601" s="20" t="n">
        <v>0.85</v>
      </c>
      <c r="E601" s="17" t="n">
        <v>9567.15</v>
      </c>
    </row>
    <row r="602" customFormat="false" ht="15" hidden="false" customHeight="false" outlineLevel="0" collapsed="false">
      <c r="A602" s="19" t="s">
        <v>719</v>
      </c>
      <c r="B602" s="19" t="s">
        <v>140</v>
      </c>
      <c r="C602" s="19" t="s">
        <v>207</v>
      </c>
      <c r="D602" s="20" t="n">
        <v>0.6</v>
      </c>
      <c r="E602" s="17" t="n">
        <v>6222.4</v>
      </c>
    </row>
    <row r="603" customFormat="false" ht="15" hidden="false" customHeight="false" outlineLevel="0" collapsed="false">
      <c r="A603" s="19" t="s">
        <v>720</v>
      </c>
      <c r="B603" s="19" t="s">
        <v>147</v>
      </c>
      <c r="C603" s="19" t="s">
        <v>201</v>
      </c>
      <c r="D603" s="20" t="n">
        <v>0.9</v>
      </c>
      <c r="E603" s="17" t="n">
        <v>5506.5</v>
      </c>
    </row>
    <row r="604" customFormat="false" ht="15" hidden="false" customHeight="false" outlineLevel="0" collapsed="false">
      <c r="A604" s="19" t="s">
        <v>720</v>
      </c>
      <c r="B604" s="19" t="s">
        <v>147</v>
      </c>
      <c r="C604" s="19" t="s">
        <v>203</v>
      </c>
      <c r="D604" s="20" t="n">
        <v>0.4</v>
      </c>
      <c r="E604" s="17" t="n">
        <v>9021.15</v>
      </c>
    </row>
    <row r="605" customFormat="false" ht="15" hidden="false" customHeight="false" outlineLevel="0" collapsed="false">
      <c r="A605" s="19" t="s">
        <v>720</v>
      </c>
      <c r="B605" s="19" t="s">
        <v>147</v>
      </c>
      <c r="C605" s="19" t="s">
        <v>218</v>
      </c>
      <c r="D605" s="20" t="n">
        <v>0.1</v>
      </c>
      <c r="E605" s="17" t="n">
        <v>2520.75</v>
      </c>
    </row>
    <row r="606" customFormat="false" ht="15" hidden="false" customHeight="false" outlineLevel="0" collapsed="false">
      <c r="A606" s="19" t="s">
        <v>720</v>
      </c>
      <c r="B606" s="19" t="s">
        <v>147</v>
      </c>
      <c r="C606" s="19" t="s">
        <v>347</v>
      </c>
      <c r="D606" s="20" t="n">
        <v>0.5</v>
      </c>
      <c r="E606" s="17" t="n">
        <v>3550</v>
      </c>
    </row>
    <row r="607" customFormat="false" ht="15" hidden="false" customHeight="false" outlineLevel="0" collapsed="false">
      <c r="A607" s="19" t="s">
        <v>721</v>
      </c>
      <c r="B607" s="19" t="s">
        <v>149</v>
      </c>
      <c r="C607" s="19" t="s">
        <v>205</v>
      </c>
      <c r="D607" s="20" t="n">
        <v>0.85</v>
      </c>
      <c r="E607" s="17" t="n">
        <v>10978.4</v>
      </c>
    </row>
    <row r="608" customFormat="false" ht="15" hidden="false" customHeight="false" outlineLevel="0" collapsed="false">
      <c r="A608" s="19" t="s">
        <v>722</v>
      </c>
      <c r="B608" s="19" t="s">
        <v>154</v>
      </c>
      <c r="C608" s="19" t="s">
        <v>203</v>
      </c>
      <c r="D608" s="20" t="n">
        <v>0.75</v>
      </c>
      <c r="E608" s="17" t="n">
        <v>15639.8</v>
      </c>
    </row>
    <row r="609" customFormat="false" ht="15" hidden="false" customHeight="false" outlineLevel="0" collapsed="false">
      <c r="A609" s="19" t="s">
        <v>722</v>
      </c>
      <c r="B609" s="19" t="s">
        <v>154</v>
      </c>
      <c r="C609" s="19" t="s">
        <v>204</v>
      </c>
      <c r="D609" s="20" t="n">
        <v>0.1</v>
      </c>
      <c r="E609" s="17" t="n">
        <v>2695.6</v>
      </c>
    </row>
    <row r="610" customFormat="false" ht="15" hidden="false" customHeight="false" outlineLevel="0" collapsed="false">
      <c r="A610" s="19" t="s">
        <v>723</v>
      </c>
      <c r="B610" s="19" t="s">
        <v>161</v>
      </c>
      <c r="C610" s="19" t="s">
        <v>203</v>
      </c>
      <c r="D610" s="20" t="n">
        <v>0.9</v>
      </c>
      <c r="E610" s="17" t="n">
        <v>7006.65</v>
      </c>
    </row>
    <row r="611" customFormat="false" ht="15" hidden="false" customHeight="false" outlineLevel="0" collapsed="false">
      <c r="A611" s="19" t="s">
        <v>723</v>
      </c>
      <c r="B611" s="19" t="s">
        <v>161</v>
      </c>
      <c r="C611" s="19" t="s">
        <v>204</v>
      </c>
      <c r="D611" s="20" t="n">
        <v>0.4</v>
      </c>
      <c r="E611" s="17" t="n">
        <v>9166.6</v>
      </c>
    </row>
    <row r="612" customFormat="false" ht="15" hidden="false" customHeight="false" outlineLevel="0" collapsed="false">
      <c r="A612" s="19" t="s">
        <v>724</v>
      </c>
      <c r="B612" s="19" t="s">
        <v>165</v>
      </c>
      <c r="C612" s="19" t="s">
        <v>205</v>
      </c>
      <c r="D612" s="20" t="n">
        <v>0.95</v>
      </c>
      <c r="E612" s="17" t="n">
        <v>6945.6</v>
      </c>
    </row>
    <row r="613" customFormat="false" ht="15" hidden="false" customHeight="false" outlineLevel="0" collapsed="false">
      <c r="A613" s="19" t="s">
        <v>725</v>
      </c>
      <c r="B613" s="19" t="s">
        <v>169</v>
      </c>
      <c r="C613" s="19" t="s">
        <v>201</v>
      </c>
      <c r="D613" s="20" t="n">
        <v>0.6</v>
      </c>
      <c r="E613" s="17" t="n">
        <v>16753.8</v>
      </c>
    </row>
    <row r="614" customFormat="false" ht="15" hidden="false" customHeight="false" outlineLevel="0" collapsed="false">
      <c r="A614" s="19" t="s">
        <v>725</v>
      </c>
      <c r="B614" s="19" t="s">
        <v>169</v>
      </c>
      <c r="C614" s="19" t="s">
        <v>203</v>
      </c>
      <c r="D614" s="20" t="n">
        <v>0.6</v>
      </c>
      <c r="E614" s="17" t="n">
        <v>39828.6</v>
      </c>
    </row>
    <row r="615" customFormat="false" ht="15" hidden="false" customHeight="false" outlineLevel="0" collapsed="false">
      <c r="A615" s="19" t="s">
        <v>726</v>
      </c>
      <c r="B615" s="19" t="s">
        <v>171</v>
      </c>
      <c r="C615" s="19" t="s">
        <v>201</v>
      </c>
      <c r="D615" s="20" t="n">
        <v>0.5</v>
      </c>
      <c r="E615" s="17" t="n">
        <v>17589</v>
      </c>
    </row>
    <row r="616" customFormat="false" ht="15" hidden="false" customHeight="false" outlineLevel="0" collapsed="false">
      <c r="A616" s="19" t="s">
        <v>727</v>
      </c>
      <c r="B616" s="19" t="s">
        <v>174</v>
      </c>
      <c r="C616" s="19" t="s">
        <v>203</v>
      </c>
      <c r="D616" s="20" t="n">
        <v>0.35</v>
      </c>
      <c r="E616" s="17" t="n">
        <v>16789.8</v>
      </c>
    </row>
    <row r="617" customFormat="false" ht="15" hidden="false" customHeight="false" outlineLevel="0" collapsed="false">
      <c r="A617" s="19" t="s">
        <v>728</v>
      </c>
      <c r="B617" s="19" t="s">
        <v>180</v>
      </c>
      <c r="C617" s="19" t="s">
        <v>201</v>
      </c>
      <c r="D617" s="20" t="n">
        <v>0.3</v>
      </c>
      <c r="E617" s="17" t="n">
        <v>2839.05</v>
      </c>
    </row>
    <row r="618" customFormat="false" ht="15" hidden="false" customHeight="false" outlineLevel="0" collapsed="false">
      <c r="A618" s="19" t="s">
        <v>729</v>
      </c>
      <c r="B618" s="19" t="s">
        <v>185</v>
      </c>
      <c r="C618" s="19" t="s">
        <v>407</v>
      </c>
      <c r="D618" s="20" t="n">
        <v>1</v>
      </c>
      <c r="E618" s="17" t="n">
        <v>15075</v>
      </c>
    </row>
    <row r="619" customFormat="false" ht="15" hidden="false" customHeight="false" outlineLevel="0" collapsed="false">
      <c r="A619" s="19" t="s">
        <v>730</v>
      </c>
      <c r="B619" s="19" t="s">
        <v>87</v>
      </c>
      <c r="C619" s="19" t="s">
        <v>201</v>
      </c>
      <c r="D619" s="20" t="n">
        <v>1</v>
      </c>
      <c r="E619" s="17" t="n">
        <v>2615.95</v>
      </c>
    </row>
    <row r="620" customFormat="false" ht="15" hidden="false" customHeight="false" outlineLevel="0" collapsed="false">
      <c r="A620" s="19" t="s">
        <v>730</v>
      </c>
      <c r="B620" s="19" t="s">
        <v>87</v>
      </c>
      <c r="C620" s="19" t="s">
        <v>203</v>
      </c>
      <c r="D620" s="20" t="n">
        <v>1</v>
      </c>
      <c r="E620" s="17" t="n">
        <v>2298.85</v>
      </c>
    </row>
    <row r="621" customFormat="false" ht="15" hidden="false" customHeight="false" outlineLevel="0" collapsed="false">
      <c r="A621" s="19" t="s">
        <v>730</v>
      </c>
      <c r="B621" s="19" t="s">
        <v>87</v>
      </c>
      <c r="C621" s="19" t="s">
        <v>204</v>
      </c>
      <c r="D621" s="20" t="n">
        <v>1</v>
      </c>
      <c r="E621" s="17" t="n">
        <v>3419.15</v>
      </c>
    </row>
    <row r="622" customFormat="false" ht="15" hidden="false" customHeight="false" outlineLevel="0" collapsed="false">
      <c r="A622" s="19" t="s">
        <v>730</v>
      </c>
      <c r="B622" s="19" t="s">
        <v>87</v>
      </c>
      <c r="C622" s="19" t="s">
        <v>205</v>
      </c>
      <c r="D622" s="20" t="n">
        <v>1</v>
      </c>
      <c r="E622" s="17" t="n">
        <v>4840.55</v>
      </c>
    </row>
    <row r="623" customFormat="false" ht="15" hidden="false" customHeight="false" outlineLevel="0" collapsed="false">
      <c r="A623" s="19" t="s">
        <v>730</v>
      </c>
      <c r="B623" s="19" t="s">
        <v>87</v>
      </c>
      <c r="C623" s="19" t="s">
        <v>206</v>
      </c>
      <c r="D623" s="20" t="n">
        <v>1</v>
      </c>
      <c r="E623" s="17" t="n">
        <v>3873.25</v>
      </c>
    </row>
    <row r="624" customFormat="false" ht="15" hidden="false" customHeight="false" outlineLevel="0" collapsed="false">
      <c r="A624" s="19" t="s">
        <v>730</v>
      </c>
      <c r="B624" s="19" t="s">
        <v>87</v>
      </c>
      <c r="C624" s="19" t="s">
        <v>207</v>
      </c>
      <c r="D624" s="20" t="n">
        <v>1</v>
      </c>
      <c r="E624" s="17" t="n">
        <v>527.25</v>
      </c>
    </row>
    <row r="625" customFormat="false" ht="15" hidden="false" customHeight="false" outlineLevel="0" collapsed="false">
      <c r="A625" s="19" t="s">
        <v>730</v>
      </c>
      <c r="B625" s="19" t="s">
        <v>87</v>
      </c>
      <c r="C625" s="19" t="s">
        <v>215</v>
      </c>
      <c r="D625" s="20" t="n">
        <v>1</v>
      </c>
      <c r="E625" s="17" t="n">
        <v>7200</v>
      </c>
    </row>
    <row r="626" customFormat="false" ht="15" hidden="false" customHeight="false" outlineLevel="0" collapsed="false">
      <c r="A626" s="19" t="s">
        <v>731</v>
      </c>
      <c r="B626" s="19" t="s">
        <v>92</v>
      </c>
      <c r="C626" s="19" t="s">
        <v>207</v>
      </c>
      <c r="D626" s="20" t="n">
        <v>0.95</v>
      </c>
      <c r="E626" s="17" t="n">
        <v>385.85</v>
      </c>
    </row>
    <row r="627" customFormat="false" ht="15" hidden="false" customHeight="false" outlineLevel="0" collapsed="false">
      <c r="A627" s="19" t="s">
        <v>732</v>
      </c>
      <c r="B627" s="19" t="s">
        <v>97</v>
      </c>
      <c r="C627" s="19" t="s">
        <v>207</v>
      </c>
      <c r="D627" s="20" t="n">
        <v>0.75</v>
      </c>
      <c r="E627" s="17" t="n">
        <v>7964.55</v>
      </c>
    </row>
    <row r="628" customFormat="false" ht="15" hidden="false" customHeight="false" outlineLevel="0" collapsed="false">
      <c r="A628" s="19" t="s">
        <v>732</v>
      </c>
      <c r="B628" s="19" t="s">
        <v>97</v>
      </c>
      <c r="C628" s="19" t="s">
        <v>233</v>
      </c>
      <c r="D628" s="20" t="n">
        <v>1</v>
      </c>
      <c r="E628" s="17" t="n">
        <v>5000</v>
      </c>
    </row>
    <row r="629" customFormat="false" ht="15" hidden="false" customHeight="false" outlineLevel="0" collapsed="false">
      <c r="A629" s="19" t="s">
        <v>733</v>
      </c>
      <c r="B629" s="19" t="s">
        <v>108</v>
      </c>
      <c r="C629" s="19" t="s">
        <v>207</v>
      </c>
      <c r="D629" s="20" t="n">
        <v>0.15</v>
      </c>
      <c r="E629" s="17" t="n">
        <v>1437</v>
      </c>
    </row>
    <row r="630" customFormat="false" ht="15" hidden="false" customHeight="false" outlineLevel="0" collapsed="false">
      <c r="A630" s="19" t="s">
        <v>734</v>
      </c>
      <c r="B630" s="19" t="s">
        <v>110</v>
      </c>
      <c r="C630" s="19" t="s">
        <v>207</v>
      </c>
      <c r="D630" s="20" t="n">
        <v>0.45</v>
      </c>
      <c r="E630" s="17" t="n">
        <v>6526</v>
      </c>
    </row>
    <row r="631" customFormat="false" ht="15" hidden="false" customHeight="false" outlineLevel="0" collapsed="false">
      <c r="A631" s="19" t="s">
        <v>735</v>
      </c>
      <c r="B631" s="19" t="s">
        <v>113</v>
      </c>
      <c r="C631" s="19" t="s">
        <v>205</v>
      </c>
      <c r="D631" s="20" t="n">
        <v>0.95</v>
      </c>
      <c r="E631" s="17" t="n">
        <v>7080.9</v>
      </c>
    </row>
    <row r="632" customFormat="false" ht="15" hidden="false" customHeight="false" outlineLevel="0" collapsed="false">
      <c r="A632" s="19" t="s">
        <v>736</v>
      </c>
      <c r="B632" s="19" t="s">
        <v>120</v>
      </c>
      <c r="C632" s="19" t="s">
        <v>207</v>
      </c>
      <c r="D632" s="20" t="n">
        <v>0.55</v>
      </c>
      <c r="E632" s="17" t="n">
        <v>7396.2</v>
      </c>
    </row>
    <row r="633" customFormat="false" ht="15" hidden="false" customHeight="false" outlineLevel="0" collapsed="false">
      <c r="A633" s="19" t="s">
        <v>736</v>
      </c>
      <c r="B633" s="19" t="s">
        <v>120</v>
      </c>
      <c r="C633" s="19" t="s">
        <v>299</v>
      </c>
      <c r="D633" s="20" t="n">
        <v>0.5</v>
      </c>
      <c r="E633" s="17" t="n">
        <v>15075</v>
      </c>
    </row>
    <row r="634" customFormat="false" ht="15" hidden="false" customHeight="false" outlineLevel="0" collapsed="false">
      <c r="A634" s="19" t="s">
        <v>737</v>
      </c>
      <c r="B634" s="19" t="s">
        <v>124</v>
      </c>
      <c r="C634" s="19" t="s">
        <v>205</v>
      </c>
      <c r="D634" s="20" t="n">
        <v>0.55</v>
      </c>
      <c r="E634" s="17" t="n">
        <v>5786.5</v>
      </c>
    </row>
    <row r="635" customFormat="false" ht="15" hidden="false" customHeight="false" outlineLevel="0" collapsed="false">
      <c r="A635" s="19" t="s">
        <v>738</v>
      </c>
      <c r="B635" s="19" t="s">
        <v>127</v>
      </c>
      <c r="C635" s="19" t="s">
        <v>207</v>
      </c>
      <c r="D635" s="20" t="n">
        <v>0.15</v>
      </c>
      <c r="E635" s="17" t="n">
        <v>1613.4</v>
      </c>
    </row>
    <row r="636" customFormat="false" ht="15" hidden="false" customHeight="false" outlineLevel="0" collapsed="false">
      <c r="A636" s="19" t="s">
        <v>739</v>
      </c>
      <c r="B636" s="19" t="s">
        <v>134</v>
      </c>
      <c r="C636" s="19" t="s">
        <v>205</v>
      </c>
      <c r="D636" s="20" t="n">
        <v>0.95</v>
      </c>
      <c r="E636" s="17" t="n">
        <v>6378.1</v>
      </c>
    </row>
    <row r="637" customFormat="false" ht="15" hidden="false" customHeight="false" outlineLevel="0" collapsed="false">
      <c r="A637" s="19" t="s">
        <v>739</v>
      </c>
      <c r="B637" s="19" t="s">
        <v>134</v>
      </c>
      <c r="C637" s="19" t="s">
        <v>207</v>
      </c>
      <c r="D637" s="20" t="n">
        <v>0.25</v>
      </c>
      <c r="E637" s="17" t="n">
        <v>4593.75</v>
      </c>
    </row>
    <row r="638" customFormat="false" ht="15" hidden="false" customHeight="false" outlineLevel="0" collapsed="false">
      <c r="A638" s="19" t="s">
        <v>740</v>
      </c>
      <c r="B638" s="19" t="s">
        <v>138</v>
      </c>
      <c r="C638" s="19" t="s">
        <v>207</v>
      </c>
      <c r="D638" s="20" t="n">
        <v>0.4</v>
      </c>
      <c r="E638" s="17" t="n">
        <v>4862</v>
      </c>
    </row>
    <row r="639" customFormat="false" ht="15" hidden="false" customHeight="false" outlineLevel="0" collapsed="false">
      <c r="A639" s="19" t="s">
        <v>740</v>
      </c>
      <c r="B639" s="19" t="s">
        <v>138</v>
      </c>
      <c r="C639" s="19" t="s">
        <v>331</v>
      </c>
      <c r="D639" s="20" t="n">
        <v>1</v>
      </c>
      <c r="E639" s="17" t="n">
        <v>3025</v>
      </c>
    </row>
    <row r="640" customFormat="false" ht="15" hidden="false" customHeight="false" outlineLevel="0" collapsed="false">
      <c r="A640" s="19" t="s">
        <v>740</v>
      </c>
      <c r="B640" s="19" t="s">
        <v>138</v>
      </c>
      <c r="C640" s="19" t="s">
        <v>333</v>
      </c>
      <c r="D640" s="20" t="n">
        <v>0.5</v>
      </c>
      <c r="E640" s="17" t="n">
        <v>2700</v>
      </c>
    </row>
    <row r="641" customFormat="false" ht="15" hidden="false" customHeight="false" outlineLevel="0" collapsed="false">
      <c r="A641" s="19" t="s">
        <v>741</v>
      </c>
      <c r="B641" s="19" t="s">
        <v>140</v>
      </c>
      <c r="C641" s="19" t="s">
        <v>207</v>
      </c>
      <c r="D641" s="20" t="n">
        <v>0.9</v>
      </c>
      <c r="E641" s="17" t="n">
        <v>4666.8</v>
      </c>
    </row>
    <row r="642" customFormat="false" ht="15" hidden="false" customHeight="false" outlineLevel="0" collapsed="false">
      <c r="A642" s="19" t="s">
        <v>741</v>
      </c>
      <c r="B642" s="19" t="s">
        <v>140</v>
      </c>
      <c r="C642" s="19" t="s">
        <v>341</v>
      </c>
      <c r="D642" s="20" t="n">
        <v>0.5</v>
      </c>
      <c r="E642" s="17" t="n">
        <v>4750</v>
      </c>
    </row>
    <row r="643" customFormat="false" ht="15" hidden="false" customHeight="false" outlineLevel="0" collapsed="false">
      <c r="A643" s="19" t="s">
        <v>742</v>
      </c>
      <c r="B643" s="19" t="s">
        <v>142</v>
      </c>
      <c r="C643" s="19" t="s">
        <v>205</v>
      </c>
      <c r="D643" s="20" t="n">
        <v>0.95</v>
      </c>
      <c r="E643" s="17" t="n">
        <v>20204.45</v>
      </c>
    </row>
    <row r="644" customFormat="false" ht="15" hidden="false" customHeight="false" outlineLevel="0" collapsed="false">
      <c r="A644" s="19" t="s">
        <v>743</v>
      </c>
      <c r="B644" s="19" t="s">
        <v>147</v>
      </c>
      <c r="C644" s="19" t="s">
        <v>201</v>
      </c>
      <c r="D644" s="20" t="n">
        <v>0.95</v>
      </c>
      <c r="E644" s="17" t="n">
        <v>2753.25</v>
      </c>
    </row>
    <row r="645" customFormat="false" ht="15" hidden="false" customHeight="false" outlineLevel="0" collapsed="false">
      <c r="A645" s="19" t="s">
        <v>743</v>
      </c>
      <c r="B645" s="19" t="s">
        <v>147</v>
      </c>
      <c r="C645" s="19" t="s">
        <v>203</v>
      </c>
      <c r="D645" s="20" t="n">
        <v>0.6</v>
      </c>
      <c r="E645" s="17" t="n">
        <v>12028.2</v>
      </c>
    </row>
    <row r="646" customFormat="false" ht="15" hidden="false" customHeight="false" outlineLevel="0" collapsed="false">
      <c r="A646" s="19" t="s">
        <v>743</v>
      </c>
      <c r="B646" s="19" t="s">
        <v>147</v>
      </c>
      <c r="C646" s="19" t="s">
        <v>218</v>
      </c>
      <c r="D646" s="20" t="n">
        <v>0.2</v>
      </c>
      <c r="E646" s="17" t="n">
        <v>5041.5</v>
      </c>
    </row>
    <row r="647" customFormat="false" ht="15" hidden="false" customHeight="false" outlineLevel="0" collapsed="false">
      <c r="A647" s="19" t="s">
        <v>743</v>
      </c>
      <c r="B647" s="19" t="s">
        <v>147</v>
      </c>
      <c r="C647" s="19" t="s">
        <v>347</v>
      </c>
      <c r="D647" s="20" t="n">
        <v>1</v>
      </c>
      <c r="E647" s="17" t="n">
        <v>3550</v>
      </c>
    </row>
    <row r="648" customFormat="false" ht="15" hidden="false" customHeight="false" outlineLevel="0" collapsed="false">
      <c r="A648" s="19" t="s">
        <v>744</v>
      </c>
      <c r="B648" s="19" t="s">
        <v>149</v>
      </c>
      <c r="C648" s="19" t="s">
        <v>205</v>
      </c>
      <c r="D648" s="20" t="n">
        <v>0.95</v>
      </c>
      <c r="E648" s="17" t="n">
        <v>5489.2</v>
      </c>
    </row>
    <row r="649" customFormat="false" ht="15" hidden="false" customHeight="false" outlineLevel="0" collapsed="false">
      <c r="A649" s="19" t="s">
        <v>745</v>
      </c>
      <c r="B649" s="19" t="s">
        <v>152</v>
      </c>
      <c r="C649" s="19" t="s">
        <v>203</v>
      </c>
      <c r="D649" s="20" t="n">
        <v>0.95</v>
      </c>
      <c r="E649" s="17" t="n">
        <v>681.05</v>
      </c>
    </row>
    <row r="650" customFormat="false" ht="15" hidden="false" customHeight="false" outlineLevel="0" collapsed="false">
      <c r="A650" s="19" t="s">
        <v>745</v>
      </c>
      <c r="B650" s="19" t="s">
        <v>152</v>
      </c>
      <c r="C650" s="19" t="s">
        <v>204</v>
      </c>
      <c r="D650" s="20" t="n">
        <v>0.9</v>
      </c>
      <c r="E650" s="17" t="n">
        <v>9749.95</v>
      </c>
    </row>
    <row r="651" customFormat="false" ht="15" hidden="false" customHeight="false" outlineLevel="0" collapsed="false">
      <c r="A651" s="19" t="s">
        <v>745</v>
      </c>
      <c r="B651" s="19" t="s">
        <v>152</v>
      </c>
      <c r="C651" s="19" t="s">
        <v>205</v>
      </c>
      <c r="D651" s="20" t="n">
        <v>0.55</v>
      </c>
      <c r="E651" s="17" t="n">
        <v>12976.8</v>
      </c>
    </row>
    <row r="652" customFormat="false" ht="15" hidden="false" customHeight="false" outlineLevel="0" collapsed="false">
      <c r="A652" s="19" t="s">
        <v>746</v>
      </c>
      <c r="B652" s="19" t="s">
        <v>154</v>
      </c>
      <c r="C652" s="19" t="s">
        <v>203</v>
      </c>
      <c r="D652" s="20" t="n">
        <v>0.85</v>
      </c>
      <c r="E652" s="17" t="n">
        <v>7819.9</v>
      </c>
    </row>
    <row r="653" customFormat="false" ht="15" hidden="false" customHeight="false" outlineLevel="0" collapsed="false">
      <c r="A653" s="19" t="s">
        <v>746</v>
      </c>
      <c r="B653" s="19" t="s">
        <v>154</v>
      </c>
      <c r="C653" s="19" t="s">
        <v>204</v>
      </c>
      <c r="D653" s="20" t="n">
        <v>0.2</v>
      </c>
      <c r="E653" s="17" t="n">
        <v>5391.2</v>
      </c>
    </row>
    <row r="654" customFormat="false" ht="15" hidden="false" customHeight="false" outlineLevel="0" collapsed="false">
      <c r="A654" s="19" t="s">
        <v>746</v>
      </c>
      <c r="B654" s="19" t="s">
        <v>154</v>
      </c>
      <c r="C654" s="19" t="s">
        <v>217</v>
      </c>
      <c r="D654" s="20" t="n">
        <v>0.05</v>
      </c>
      <c r="E654" s="17" t="n">
        <v>2622.3</v>
      </c>
    </row>
    <row r="655" customFormat="false" ht="15" hidden="false" customHeight="false" outlineLevel="0" collapsed="false">
      <c r="A655" s="19" t="s">
        <v>747</v>
      </c>
      <c r="B655" s="19" t="s">
        <v>159</v>
      </c>
      <c r="C655" s="19" t="s">
        <v>203</v>
      </c>
      <c r="D655" s="20" t="n">
        <v>0.95</v>
      </c>
      <c r="E655" s="17" t="n">
        <v>19788</v>
      </c>
    </row>
    <row r="656" customFormat="false" ht="15" hidden="false" customHeight="false" outlineLevel="0" collapsed="false">
      <c r="A656" s="19" t="s">
        <v>747</v>
      </c>
      <c r="B656" s="19" t="s">
        <v>159</v>
      </c>
      <c r="C656" s="19" t="s">
        <v>217</v>
      </c>
      <c r="D656" s="20" t="n">
        <v>0.3</v>
      </c>
      <c r="E656" s="17" t="n">
        <v>24445</v>
      </c>
    </row>
    <row r="657" customFormat="false" ht="15" hidden="false" customHeight="false" outlineLevel="0" collapsed="false">
      <c r="A657" s="19" t="s">
        <v>748</v>
      </c>
      <c r="B657" s="19" t="s">
        <v>161</v>
      </c>
      <c r="C657" s="19" t="s">
        <v>203</v>
      </c>
      <c r="D657" s="20" t="n">
        <v>0.95</v>
      </c>
      <c r="E657" s="17" t="n">
        <v>2335.55</v>
      </c>
    </row>
    <row r="658" customFormat="false" ht="15" hidden="false" customHeight="false" outlineLevel="0" collapsed="false">
      <c r="A658" s="19" t="s">
        <v>748</v>
      </c>
      <c r="B658" s="19" t="s">
        <v>161</v>
      </c>
      <c r="C658" s="19" t="s">
        <v>204</v>
      </c>
      <c r="D658" s="20" t="n">
        <v>0.65</v>
      </c>
      <c r="E658" s="17" t="n">
        <v>11458.25</v>
      </c>
    </row>
    <row r="659" customFormat="false" ht="15" hidden="false" customHeight="false" outlineLevel="0" collapsed="false">
      <c r="A659" s="19" t="s">
        <v>749</v>
      </c>
      <c r="B659" s="19" t="s">
        <v>163</v>
      </c>
      <c r="C659" s="19" t="s">
        <v>203</v>
      </c>
      <c r="D659" s="20" t="n">
        <v>0.95</v>
      </c>
      <c r="E659" s="17" t="n">
        <v>6558.15</v>
      </c>
    </row>
    <row r="660" customFormat="false" ht="15" hidden="false" customHeight="false" outlineLevel="0" collapsed="false">
      <c r="A660" s="19" t="s">
        <v>749</v>
      </c>
      <c r="B660" s="19" t="s">
        <v>163</v>
      </c>
      <c r="C660" s="19" t="s">
        <v>204</v>
      </c>
      <c r="D660" s="20" t="n">
        <v>0.9</v>
      </c>
      <c r="E660" s="17" t="n">
        <v>44955.6</v>
      </c>
    </row>
    <row r="661" customFormat="false" ht="15" hidden="false" customHeight="false" outlineLevel="0" collapsed="false">
      <c r="A661" s="19" t="s">
        <v>749</v>
      </c>
      <c r="B661" s="19" t="s">
        <v>163</v>
      </c>
      <c r="C661" s="19" t="s">
        <v>367</v>
      </c>
      <c r="D661" s="20" t="n">
        <v>0.5</v>
      </c>
      <c r="E661" s="17" t="n">
        <v>3300</v>
      </c>
    </row>
    <row r="662" customFormat="false" ht="15" hidden="false" customHeight="false" outlineLevel="0" collapsed="false">
      <c r="A662" s="19" t="s">
        <v>750</v>
      </c>
      <c r="B662" s="19" t="s">
        <v>165</v>
      </c>
      <c r="C662" s="19" t="s">
        <v>369</v>
      </c>
      <c r="D662" s="20" t="n">
        <v>0.5</v>
      </c>
      <c r="E662" s="17" t="n">
        <v>4125</v>
      </c>
    </row>
    <row r="663" customFormat="false" ht="15" hidden="false" customHeight="false" outlineLevel="0" collapsed="false">
      <c r="A663" s="19" t="s">
        <v>751</v>
      </c>
      <c r="B663" s="19" t="s">
        <v>167</v>
      </c>
      <c r="C663" s="19" t="s">
        <v>201</v>
      </c>
      <c r="D663" s="20" t="n">
        <v>0.45</v>
      </c>
      <c r="E663" s="17" t="n">
        <v>20002.2</v>
      </c>
    </row>
    <row r="664" customFormat="false" ht="15" hidden="false" customHeight="false" outlineLevel="0" collapsed="false">
      <c r="A664" s="19" t="s">
        <v>751</v>
      </c>
      <c r="B664" s="19" t="s">
        <v>167</v>
      </c>
      <c r="C664" s="19" t="s">
        <v>204</v>
      </c>
      <c r="D664" s="20" t="n">
        <v>0.75</v>
      </c>
      <c r="E664" s="17" t="n">
        <v>26085.2</v>
      </c>
    </row>
    <row r="665" customFormat="false" ht="15" hidden="false" customHeight="false" outlineLevel="0" collapsed="false">
      <c r="A665" s="19" t="s">
        <v>751</v>
      </c>
      <c r="B665" s="19" t="s">
        <v>167</v>
      </c>
      <c r="C665" s="19" t="s">
        <v>217</v>
      </c>
      <c r="D665" s="20" t="n">
        <v>0.45</v>
      </c>
      <c r="E665" s="17" t="n">
        <v>26170.2</v>
      </c>
    </row>
    <row r="666" customFormat="false" ht="15" hidden="false" customHeight="false" outlineLevel="0" collapsed="false">
      <c r="A666" s="19" t="s">
        <v>752</v>
      </c>
      <c r="B666" s="19" t="s">
        <v>169</v>
      </c>
      <c r="C666" s="19" t="s">
        <v>201</v>
      </c>
      <c r="D666" s="20" t="n">
        <v>0.8</v>
      </c>
      <c r="E666" s="17" t="n">
        <v>22338.4</v>
      </c>
    </row>
    <row r="667" customFormat="false" ht="15" hidden="false" customHeight="false" outlineLevel="0" collapsed="false">
      <c r="A667" s="19" t="s">
        <v>752</v>
      </c>
      <c r="B667" s="19" t="s">
        <v>169</v>
      </c>
      <c r="C667" s="19" t="s">
        <v>203</v>
      </c>
      <c r="D667" s="20" t="n">
        <v>0.8</v>
      </c>
      <c r="E667" s="17" t="n">
        <v>39828.6</v>
      </c>
    </row>
    <row r="668" customFormat="false" ht="15" hidden="false" customHeight="false" outlineLevel="0" collapsed="false">
      <c r="A668" s="19" t="s">
        <v>752</v>
      </c>
      <c r="B668" s="19" t="s">
        <v>169</v>
      </c>
      <c r="C668" s="19" t="s">
        <v>217</v>
      </c>
      <c r="D668" s="20" t="n">
        <v>0.05</v>
      </c>
      <c r="E668" s="17" t="n">
        <v>7462.7</v>
      </c>
    </row>
    <row r="669" customFormat="false" ht="15" hidden="false" customHeight="false" outlineLevel="0" collapsed="false">
      <c r="A669" s="19" t="s">
        <v>753</v>
      </c>
      <c r="B669" s="19" t="s">
        <v>171</v>
      </c>
      <c r="C669" s="19" t="s">
        <v>201</v>
      </c>
      <c r="D669" s="20" t="n">
        <v>0.65</v>
      </c>
      <c r="E669" s="17" t="n">
        <v>13191.75</v>
      </c>
    </row>
    <row r="670" customFormat="false" ht="15" hidden="false" customHeight="false" outlineLevel="0" collapsed="false">
      <c r="A670" s="19" t="s">
        <v>753</v>
      </c>
      <c r="B670" s="19" t="s">
        <v>171</v>
      </c>
      <c r="C670" s="19" t="s">
        <v>203</v>
      </c>
      <c r="D670" s="20" t="n">
        <v>0.15</v>
      </c>
      <c r="E670" s="17" t="n">
        <v>11429.85</v>
      </c>
    </row>
    <row r="671" customFormat="false" ht="15" hidden="false" customHeight="false" outlineLevel="0" collapsed="false">
      <c r="A671" s="19" t="s">
        <v>753</v>
      </c>
      <c r="B671" s="19" t="s">
        <v>171</v>
      </c>
      <c r="C671" s="19" t="s">
        <v>204</v>
      </c>
      <c r="D671" s="20" t="n">
        <v>0.1</v>
      </c>
      <c r="E671" s="17" t="n">
        <v>8575.3</v>
      </c>
    </row>
    <row r="672" customFormat="false" ht="15" hidden="false" customHeight="false" outlineLevel="0" collapsed="false">
      <c r="A672" s="19" t="s">
        <v>754</v>
      </c>
      <c r="B672" s="19" t="s">
        <v>174</v>
      </c>
      <c r="C672" s="19" t="s">
        <v>203</v>
      </c>
      <c r="D672" s="20" t="n">
        <v>0.55</v>
      </c>
      <c r="E672" s="17" t="n">
        <v>22386.4</v>
      </c>
    </row>
    <row r="673" customFormat="false" ht="15" hidden="false" customHeight="false" outlineLevel="0" collapsed="false">
      <c r="A673" s="19" t="s">
        <v>755</v>
      </c>
      <c r="B673" s="19" t="s">
        <v>176</v>
      </c>
      <c r="C673" s="19" t="s">
        <v>203</v>
      </c>
      <c r="D673" s="20" t="n">
        <v>0.15</v>
      </c>
      <c r="E673" s="17" t="n">
        <v>11029.2</v>
      </c>
    </row>
    <row r="674" customFormat="false" ht="15" hidden="false" customHeight="false" outlineLevel="0" collapsed="false">
      <c r="A674" s="19" t="s">
        <v>756</v>
      </c>
      <c r="B674" s="19" t="s">
        <v>178</v>
      </c>
      <c r="C674" s="19" t="s">
        <v>203</v>
      </c>
      <c r="D674" s="20" t="n">
        <v>0.45</v>
      </c>
      <c r="E674" s="17" t="n">
        <v>9638.65</v>
      </c>
    </row>
    <row r="675" customFormat="false" ht="15" hidden="false" customHeight="false" outlineLevel="0" collapsed="false">
      <c r="A675" s="19" t="s">
        <v>757</v>
      </c>
      <c r="B675" s="19" t="s">
        <v>180</v>
      </c>
      <c r="C675" s="19" t="s">
        <v>201</v>
      </c>
      <c r="D675" s="20" t="n">
        <v>0.4</v>
      </c>
      <c r="E675" s="17" t="n">
        <v>1892.7</v>
      </c>
    </row>
    <row r="676" customFormat="false" ht="15" hidden="false" customHeight="false" outlineLevel="0" collapsed="false">
      <c r="A676" s="19" t="s">
        <v>758</v>
      </c>
      <c r="B676" s="19" t="s">
        <v>182</v>
      </c>
      <c r="C676" s="19" t="s">
        <v>203</v>
      </c>
      <c r="D676" s="20" t="n">
        <v>0.2</v>
      </c>
      <c r="E676" s="17" t="n">
        <v>7451.1</v>
      </c>
    </row>
    <row r="677" customFormat="false" ht="15" hidden="false" customHeight="false" outlineLevel="0" collapsed="false">
      <c r="A677" s="19" t="s">
        <v>759</v>
      </c>
      <c r="B677" s="19" t="s">
        <v>185</v>
      </c>
      <c r="C677" s="19" t="s">
        <v>203</v>
      </c>
      <c r="D677" s="20" t="n">
        <v>0.1</v>
      </c>
      <c r="E677" s="17" t="n">
        <v>11492.2</v>
      </c>
    </row>
    <row r="678" customFormat="false" ht="15" hidden="false" customHeight="false" outlineLevel="0" collapsed="false">
      <c r="A678" s="19" t="s">
        <v>760</v>
      </c>
      <c r="B678" s="19" t="s">
        <v>187</v>
      </c>
      <c r="C678" s="19" t="s">
        <v>203</v>
      </c>
      <c r="D678" s="20" t="n">
        <v>0.6</v>
      </c>
      <c r="E678" s="17" t="n">
        <v>26781.2</v>
      </c>
    </row>
    <row r="679" customFormat="false" ht="15" hidden="false" customHeight="false" outlineLevel="0" collapsed="false">
      <c r="A679" s="19" t="s">
        <v>761</v>
      </c>
      <c r="B679" s="19" t="s">
        <v>97</v>
      </c>
      <c r="C679" s="19" t="s">
        <v>207</v>
      </c>
      <c r="D679" s="20" t="n">
        <v>0.9</v>
      </c>
      <c r="E679" s="17" t="n">
        <v>2172.15</v>
      </c>
    </row>
    <row r="680" customFormat="false" ht="15" hidden="false" customHeight="false" outlineLevel="0" collapsed="false">
      <c r="A680" s="19" t="s">
        <v>761</v>
      </c>
      <c r="B680" s="19" t="s">
        <v>97</v>
      </c>
      <c r="C680" s="19" t="s">
        <v>235</v>
      </c>
      <c r="D680" s="20" t="n">
        <v>0.5</v>
      </c>
      <c r="E680" s="17" t="n">
        <v>3425</v>
      </c>
    </row>
    <row r="681" customFormat="false" ht="15" hidden="false" customHeight="false" outlineLevel="0" collapsed="false">
      <c r="A681" s="19" t="s">
        <v>762</v>
      </c>
      <c r="B681" s="19" t="s">
        <v>108</v>
      </c>
      <c r="C681" s="19" t="s">
        <v>207</v>
      </c>
      <c r="D681" s="20" t="n">
        <v>0.45</v>
      </c>
      <c r="E681" s="17" t="n">
        <v>2874</v>
      </c>
    </row>
    <row r="682" customFormat="false" ht="15" hidden="false" customHeight="false" outlineLevel="0" collapsed="false">
      <c r="A682" s="19" t="s">
        <v>763</v>
      </c>
      <c r="B682" s="19" t="s">
        <v>113</v>
      </c>
      <c r="C682" s="19" t="s">
        <v>207</v>
      </c>
      <c r="D682" s="20" t="n">
        <v>0.2</v>
      </c>
      <c r="E682" s="17" t="n">
        <v>2275.8</v>
      </c>
    </row>
    <row r="683" customFormat="false" ht="15" hidden="false" customHeight="false" outlineLevel="0" collapsed="false">
      <c r="A683" s="19" t="s">
        <v>764</v>
      </c>
      <c r="B683" s="19" t="s">
        <v>117</v>
      </c>
      <c r="C683" s="19" t="s">
        <v>207</v>
      </c>
      <c r="D683" s="20" t="n">
        <v>0.1</v>
      </c>
      <c r="E683" s="17" t="n">
        <v>589.2</v>
      </c>
    </row>
    <row r="684" customFormat="false" ht="15" hidden="false" customHeight="false" outlineLevel="0" collapsed="false">
      <c r="A684" s="19" t="s">
        <v>765</v>
      </c>
      <c r="B684" s="19" t="s">
        <v>124</v>
      </c>
      <c r="C684" s="19" t="s">
        <v>205</v>
      </c>
      <c r="D684" s="20" t="n">
        <v>0.7</v>
      </c>
      <c r="E684" s="17" t="n">
        <v>8679.75</v>
      </c>
    </row>
    <row r="685" customFormat="false" ht="15" hidden="false" customHeight="false" outlineLevel="0" collapsed="false">
      <c r="A685" s="19" t="s">
        <v>766</v>
      </c>
      <c r="B685" s="19" t="s">
        <v>127</v>
      </c>
      <c r="C685" s="19" t="s">
        <v>207</v>
      </c>
      <c r="D685" s="20" t="n">
        <v>0.45</v>
      </c>
      <c r="E685" s="17" t="n">
        <v>3226.8</v>
      </c>
    </row>
    <row r="686" customFormat="false" ht="15" hidden="false" customHeight="false" outlineLevel="0" collapsed="false">
      <c r="A686" s="19" t="s">
        <v>767</v>
      </c>
      <c r="B686" s="19" t="s">
        <v>134</v>
      </c>
      <c r="C686" s="19" t="s">
        <v>207</v>
      </c>
      <c r="D686" s="20" t="n">
        <v>0.65</v>
      </c>
      <c r="E686" s="17" t="n">
        <v>7350</v>
      </c>
    </row>
    <row r="687" customFormat="false" ht="15" hidden="false" customHeight="false" outlineLevel="0" collapsed="false">
      <c r="A687" s="19" t="s">
        <v>768</v>
      </c>
      <c r="B687" s="19" t="s">
        <v>140</v>
      </c>
      <c r="C687" s="19" t="s">
        <v>207</v>
      </c>
      <c r="D687" s="20" t="n">
        <v>0.95</v>
      </c>
      <c r="E687" s="17" t="n">
        <v>777.8</v>
      </c>
    </row>
    <row r="688" customFormat="false" ht="15" hidden="false" customHeight="false" outlineLevel="0" collapsed="false">
      <c r="A688" s="19" t="s">
        <v>768</v>
      </c>
      <c r="B688" s="19" t="s">
        <v>140</v>
      </c>
      <c r="C688" s="19" t="s">
        <v>341</v>
      </c>
      <c r="D688" s="20" t="n">
        <v>1</v>
      </c>
      <c r="E688" s="17" t="n">
        <v>4750</v>
      </c>
    </row>
    <row r="689" customFormat="false" ht="15" hidden="false" customHeight="false" outlineLevel="0" collapsed="false">
      <c r="A689" s="19" t="s">
        <v>769</v>
      </c>
      <c r="B689" s="19" t="s">
        <v>147</v>
      </c>
      <c r="C689" s="19" t="s">
        <v>203</v>
      </c>
      <c r="D689" s="20" t="n">
        <v>0.75</v>
      </c>
      <c r="E689" s="17" t="n">
        <v>9021.15</v>
      </c>
    </row>
    <row r="690" customFormat="false" ht="15" hidden="false" customHeight="false" outlineLevel="0" collapsed="false">
      <c r="A690" s="19" t="s">
        <v>769</v>
      </c>
      <c r="B690" s="19" t="s">
        <v>147</v>
      </c>
      <c r="C690" s="19" t="s">
        <v>218</v>
      </c>
      <c r="D690" s="20" t="n">
        <v>0.35</v>
      </c>
      <c r="E690" s="17" t="n">
        <v>7562.25</v>
      </c>
    </row>
    <row r="691" customFormat="false" ht="15" hidden="false" customHeight="false" outlineLevel="0" collapsed="false">
      <c r="A691" s="19" t="s">
        <v>769</v>
      </c>
      <c r="B691" s="19" t="s">
        <v>147</v>
      </c>
      <c r="C691" s="19" t="s">
        <v>205</v>
      </c>
      <c r="D691" s="20" t="n">
        <v>0.1</v>
      </c>
      <c r="E691" s="17" t="n">
        <v>7814</v>
      </c>
    </row>
    <row r="692" customFormat="false" ht="15" hidden="false" customHeight="false" outlineLevel="0" collapsed="false">
      <c r="A692" s="19" t="s">
        <v>770</v>
      </c>
      <c r="B692" s="19" t="s">
        <v>152</v>
      </c>
      <c r="C692" s="19" t="s">
        <v>204</v>
      </c>
      <c r="D692" s="20" t="n">
        <v>0.95</v>
      </c>
      <c r="E692" s="17" t="n">
        <v>1392.85</v>
      </c>
    </row>
    <row r="693" customFormat="false" ht="15" hidden="false" customHeight="false" outlineLevel="0" collapsed="false">
      <c r="A693" s="19" t="s">
        <v>770</v>
      </c>
      <c r="B693" s="19" t="s">
        <v>152</v>
      </c>
      <c r="C693" s="19" t="s">
        <v>205</v>
      </c>
      <c r="D693" s="20" t="n">
        <v>0.75</v>
      </c>
      <c r="E693" s="17" t="n">
        <v>6488.4</v>
      </c>
    </row>
    <row r="694" customFormat="false" ht="15" hidden="false" customHeight="false" outlineLevel="0" collapsed="false">
      <c r="A694" s="19" t="s">
        <v>771</v>
      </c>
      <c r="B694" s="19" t="s">
        <v>154</v>
      </c>
      <c r="C694" s="19" t="s">
        <v>203</v>
      </c>
      <c r="D694" s="20" t="n">
        <v>0.95</v>
      </c>
      <c r="E694" s="17" t="n">
        <v>7819.9</v>
      </c>
    </row>
    <row r="695" customFormat="false" ht="15" hidden="false" customHeight="false" outlineLevel="0" collapsed="false">
      <c r="A695" s="19" t="s">
        <v>771</v>
      </c>
      <c r="B695" s="19" t="s">
        <v>154</v>
      </c>
      <c r="C695" s="19" t="s">
        <v>204</v>
      </c>
      <c r="D695" s="20" t="n">
        <v>0.3</v>
      </c>
      <c r="E695" s="17" t="n">
        <v>5391.2</v>
      </c>
    </row>
    <row r="696" customFormat="false" ht="15" hidden="false" customHeight="false" outlineLevel="0" collapsed="false">
      <c r="A696" s="19" t="s">
        <v>771</v>
      </c>
      <c r="B696" s="19" t="s">
        <v>154</v>
      </c>
      <c r="C696" s="19" t="s">
        <v>217</v>
      </c>
      <c r="D696" s="20" t="n">
        <v>0.15</v>
      </c>
      <c r="E696" s="17" t="n">
        <v>5244.6</v>
      </c>
    </row>
    <row r="697" customFormat="false" ht="15" hidden="false" customHeight="false" outlineLevel="0" collapsed="false">
      <c r="A697" s="19" t="s">
        <v>772</v>
      </c>
      <c r="B697" s="19" t="s">
        <v>165</v>
      </c>
      <c r="C697" s="19" t="s">
        <v>207</v>
      </c>
      <c r="D697" s="20" t="n">
        <v>0.35</v>
      </c>
      <c r="E697" s="17" t="n">
        <v>1922.9</v>
      </c>
    </row>
    <row r="698" customFormat="false" ht="15" hidden="false" customHeight="false" outlineLevel="0" collapsed="false">
      <c r="A698" s="19" t="s">
        <v>772</v>
      </c>
      <c r="B698" s="19" t="s">
        <v>165</v>
      </c>
      <c r="C698" s="19" t="s">
        <v>369</v>
      </c>
      <c r="D698" s="20" t="n">
        <v>1</v>
      </c>
      <c r="E698" s="17" t="n">
        <v>4125</v>
      </c>
    </row>
    <row r="699" customFormat="false" ht="15" hidden="false" customHeight="false" outlineLevel="0" collapsed="false">
      <c r="A699" s="19" t="s">
        <v>773</v>
      </c>
      <c r="B699" s="19" t="s">
        <v>167</v>
      </c>
      <c r="C699" s="19" t="s">
        <v>201</v>
      </c>
      <c r="D699" s="20" t="n">
        <v>0.6</v>
      </c>
      <c r="E699" s="17" t="n">
        <v>10001.1</v>
      </c>
    </row>
    <row r="700" customFormat="false" ht="15" hidden="false" customHeight="false" outlineLevel="0" collapsed="false">
      <c r="A700" s="19" t="s">
        <v>773</v>
      </c>
      <c r="B700" s="19" t="s">
        <v>167</v>
      </c>
      <c r="C700" s="19" t="s">
        <v>204</v>
      </c>
      <c r="D700" s="20" t="n">
        <v>0.9</v>
      </c>
      <c r="E700" s="17" t="n">
        <v>9781.95</v>
      </c>
    </row>
    <row r="701" customFormat="false" ht="15" hidden="false" customHeight="false" outlineLevel="0" collapsed="false">
      <c r="A701" s="19" t="s">
        <v>773</v>
      </c>
      <c r="B701" s="19" t="s">
        <v>167</v>
      </c>
      <c r="C701" s="19" t="s">
        <v>217</v>
      </c>
      <c r="D701" s="20" t="n">
        <v>0.7</v>
      </c>
      <c r="E701" s="17" t="n">
        <v>18693</v>
      </c>
    </row>
    <row r="702" customFormat="false" ht="15" hidden="false" customHeight="false" outlineLevel="0" collapsed="false">
      <c r="A702" s="19" t="s">
        <v>773</v>
      </c>
      <c r="B702" s="19" t="s">
        <v>167</v>
      </c>
      <c r="C702" s="19" t="s">
        <v>218</v>
      </c>
      <c r="D702" s="20" t="n">
        <v>0.1</v>
      </c>
      <c r="E702" s="17" t="n">
        <v>7525</v>
      </c>
    </row>
    <row r="703" customFormat="false" ht="15" hidden="false" customHeight="false" outlineLevel="0" collapsed="false">
      <c r="A703" s="19" t="s">
        <v>774</v>
      </c>
      <c r="B703" s="19" t="s">
        <v>169</v>
      </c>
      <c r="C703" s="19" t="s">
        <v>201</v>
      </c>
      <c r="D703" s="20" t="n">
        <v>0.9</v>
      </c>
      <c r="E703" s="17" t="n">
        <v>11169.2</v>
      </c>
    </row>
    <row r="704" customFormat="false" ht="15" hidden="false" customHeight="false" outlineLevel="0" collapsed="false">
      <c r="A704" s="19" t="s">
        <v>774</v>
      </c>
      <c r="B704" s="19" t="s">
        <v>169</v>
      </c>
      <c r="C704" s="19" t="s">
        <v>203</v>
      </c>
      <c r="D704" s="20" t="n">
        <v>0.95</v>
      </c>
      <c r="E704" s="17" t="n">
        <v>29871.45</v>
      </c>
    </row>
    <row r="705" customFormat="false" ht="15" hidden="false" customHeight="false" outlineLevel="0" collapsed="false">
      <c r="A705" s="19" t="s">
        <v>774</v>
      </c>
      <c r="B705" s="19" t="s">
        <v>169</v>
      </c>
      <c r="C705" s="19" t="s">
        <v>217</v>
      </c>
      <c r="D705" s="20" t="n">
        <v>0.1</v>
      </c>
      <c r="E705" s="17" t="n">
        <v>7462.7</v>
      </c>
    </row>
    <row r="706" customFormat="false" ht="15" hidden="false" customHeight="false" outlineLevel="0" collapsed="false">
      <c r="A706" s="19" t="s">
        <v>774</v>
      </c>
      <c r="B706" s="19" t="s">
        <v>169</v>
      </c>
      <c r="C706" s="19" t="s">
        <v>218</v>
      </c>
      <c r="D706" s="20" t="n">
        <v>0.1</v>
      </c>
      <c r="E706" s="17" t="n">
        <v>14520.2</v>
      </c>
    </row>
    <row r="707" customFormat="false" ht="15" hidden="false" customHeight="false" outlineLevel="0" collapsed="false">
      <c r="A707" s="19" t="s">
        <v>775</v>
      </c>
      <c r="B707" s="19" t="s">
        <v>171</v>
      </c>
      <c r="C707" s="19" t="s">
        <v>201</v>
      </c>
      <c r="D707" s="20" t="n">
        <v>0.85</v>
      </c>
      <c r="E707" s="17" t="n">
        <v>17589</v>
      </c>
    </row>
    <row r="708" customFormat="false" ht="15" hidden="false" customHeight="false" outlineLevel="0" collapsed="false">
      <c r="A708" s="19" t="s">
        <v>775</v>
      </c>
      <c r="B708" s="19" t="s">
        <v>171</v>
      </c>
      <c r="C708" s="19" t="s">
        <v>203</v>
      </c>
      <c r="D708" s="20" t="n">
        <v>0.35</v>
      </c>
      <c r="E708" s="17" t="n">
        <v>15239.8</v>
      </c>
    </row>
    <row r="709" customFormat="false" ht="15" hidden="false" customHeight="false" outlineLevel="0" collapsed="false">
      <c r="A709" s="19" t="s">
        <v>775</v>
      </c>
      <c r="B709" s="19" t="s">
        <v>171</v>
      </c>
      <c r="C709" s="19" t="s">
        <v>204</v>
      </c>
      <c r="D709" s="20" t="n">
        <v>0.3</v>
      </c>
      <c r="E709" s="17" t="n">
        <v>17150.6</v>
      </c>
    </row>
    <row r="710" customFormat="false" ht="15" hidden="false" customHeight="false" outlineLevel="0" collapsed="false">
      <c r="A710" s="19" t="s">
        <v>775</v>
      </c>
      <c r="B710" s="19" t="s">
        <v>171</v>
      </c>
      <c r="C710" s="19" t="s">
        <v>217</v>
      </c>
      <c r="D710" s="20" t="n">
        <v>0.1</v>
      </c>
      <c r="E710" s="17" t="n">
        <v>3835.7</v>
      </c>
    </row>
    <row r="711" customFormat="false" ht="15" hidden="false" customHeight="false" outlineLevel="0" collapsed="false">
      <c r="A711" s="19" t="s">
        <v>776</v>
      </c>
      <c r="B711" s="19" t="s">
        <v>176</v>
      </c>
      <c r="C711" s="19" t="s">
        <v>203</v>
      </c>
      <c r="D711" s="20" t="n">
        <v>0.25</v>
      </c>
      <c r="E711" s="17" t="n">
        <v>11029.2</v>
      </c>
    </row>
    <row r="712" customFormat="false" ht="15" hidden="false" customHeight="false" outlineLevel="0" collapsed="false">
      <c r="A712" s="19" t="s">
        <v>777</v>
      </c>
      <c r="B712" s="19" t="s">
        <v>178</v>
      </c>
      <c r="C712" s="19" t="s">
        <v>203</v>
      </c>
      <c r="D712" s="20" t="n">
        <v>0.65</v>
      </c>
      <c r="E712" s="17" t="n">
        <v>5507.8</v>
      </c>
    </row>
    <row r="713" customFormat="false" ht="15" hidden="false" customHeight="false" outlineLevel="0" collapsed="false">
      <c r="A713" s="19" t="s">
        <v>778</v>
      </c>
      <c r="B713" s="19" t="s">
        <v>180</v>
      </c>
      <c r="C713" s="19" t="s">
        <v>201</v>
      </c>
      <c r="D713" s="20" t="n">
        <v>0.6</v>
      </c>
      <c r="E713" s="17" t="n">
        <v>3785.4</v>
      </c>
    </row>
    <row r="714" customFormat="false" ht="15" hidden="false" customHeight="false" outlineLevel="0" collapsed="false">
      <c r="A714" s="19" t="s">
        <v>779</v>
      </c>
      <c r="B714" s="19" t="s">
        <v>182</v>
      </c>
      <c r="C714" s="19" t="s">
        <v>203</v>
      </c>
      <c r="D714" s="20" t="n">
        <v>0.35</v>
      </c>
      <c r="E714" s="17" t="n">
        <v>7451.1</v>
      </c>
    </row>
    <row r="715" customFormat="false" ht="15" hidden="false" customHeight="false" outlineLevel="0" collapsed="false">
      <c r="A715" s="19" t="s">
        <v>780</v>
      </c>
      <c r="B715" s="19" t="s">
        <v>185</v>
      </c>
      <c r="C715" s="19" t="s">
        <v>203</v>
      </c>
      <c r="D715" s="20" t="n">
        <v>0.15</v>
      </c>
      <c r="E715" s="17" t="n">
        <v>5746.1</v>
      </c>
    </row>
    <row r="716" customFormat="false" ht="15" hidden="false" customHeight="false" outlineLevel="0" collapsed="false">
      <c r="A716" s="19" t="s">
        <v>780</v>
      </c>
      <c r="B716" s="19" t="s">
        <v>185</v>
      </c>
      <c r="C716" s="19" t="s">
        <v>204</v>
      </c>
      <c r="D716" s="20" t="n">
        <v>0.05</v>
      </c>
      <c r="E716" s="17" t="n">
        <v>6062.45</v>
      </c>
    </row>
    <row r="717" customFormat="false" ht="15" hidden="false" customHeight="false" outlineLevel="0" collapsed="false">
      <c r="A717" s="19" t="s">
        <v>780</v>
      </c>
      <c r="B717" s="19" t="s">
        <v>185</v>
      </c>
      <c r="C717" s="19" t="s">
        <v>409</v>
      </c>
      <c r="D717" s="20" t="n">
        <v>0.5</v>
      </c>
      <c r="E717" s="17" t="n">
        <v>16650</v>
      </c>
    </row>
    <row r="718" customFormat="false" ht="15" hidden="false" customHeight="false" outlineLevel="0" collapsed="false">
      <c r="A718" s="19" t="s">
        <v>781</v>
      </c>
      <c r="B718" s="19" t="s">
        <v>187</v>
      </c>
      <c r="C718" s="19" t="s">
        <v>203</v>
      </c>
      <c r="D718" s="20" t="n">
        <v>0.85</v>
      </c>
      <c r="E718" s="17" t="n">
        <v>16738.25</v>
      </c>
    </row>
    <row r="719" customFormat="false" ht="15" hidden="false" customHeight="false" outlineLevel="0" collapsed="false">
      <c r="A719" s="19" t="s">
        <v>781</v>
      </c>
      <c r="B719" s="19" t="s">
        <v>187</v>
      </c>
      <c r="C719" s="19" t="s">
        <v>205</v>
      </c>
      <c r="D719" s="20" t="n">
        <v>0.05</v>
      </c>
      <c r="E719" s="17" t="n">
        <v>3222.75</v>
      </c>
    </row>
    <row r="720" customFormat="false" ht="15" hidden="false" customHeight="false" outlineLevel="0" collapsed="false">
      <c r="A720" s="19" t="s">
        <v>782</v>
      </c>
      <c r="B720" s="19" t="s">
        <v>92</v>
      </c>
      <c r="C720" s="19" t="s">
        <v>203</v>
      </c>
      <c r="D720" s="20" t="n">
        <v>1</v>
      </c>
      <c r="E720" s="17" t="n">
        <v>1831.5</v>
      </c>
    </row>
    <row r="721" customFormat="false" ht="15" hidden="false" customHeight="false" outlineLevel="0" collapsed="false">
      <c r="A721" s="19" t="s">
        <v>782</v>
      </c>
      <c r="B721" s="19" t="s">
        <v>92</v>
      </c>
      <c r="C721" s="19" t="s">
        <v>217</v>
      </c>
      <c r="D721" s="20" t="n">
        <v>1</v>
      </c>
      <c r="E721" s="17" t="n">
        <v>2422.5</v>
      </c>
    </row>
    <row r="722" customFormat="false" ht="15" hidden="false" customHeight="false" outlineLevel="0" collapsed="false">
      <c r="A722" s="19" t="s">
        <v>782</v>
      </c>
      <c r="B722" s="19" t="s">
        <v>92</v>
      </c>
      <c r="C722" s="19" t="s">
        <v>218</v>
      </c>
      <c r="D722" s="20" t="n">
        <v>1</v>
      </c>
      <c r="E722" s="17" t="n">
        <v>3659.55</v>
      </c>
    </row>
    <row r="723" customFormat="false" ht="15" hidden="false" customHeight="false" outlineLevel="0" collapsed="false">
      <c r="A723" s="19" t="s">
        <v>782</v>
      </c>
      <c r="B723" s="19" t="s">
        <v>92</v>
      </c>
      <c r="C723" s="19" t="s">
        <v>206</v>
      </c>
      <c r="D723" s="20" t="n">
        <v>1</v>
      </c>
      <c r="E723" s="17" t="n">
        <v>2725.6</v>
      </c>
    </row>
    <row r="724" customFormat="false" ht="15" hidden="false" customHeight="false" outlineLevel="0" collapsed="false">
      <c r="A724" s="19" t="s">
        <v>782</v>
      </c>
      <c r="B724" s="19" t="s">
        <v>92</v>
      </c>
      <c r="C724" s="19" t="s">
        <v>207</v>
      </c>
      <c r="D724" s="20" t="n">
        <v>1</v>
      </c>
      <c r="E724" s="17" t="n">
        <v>385.85</v>
      </c>
    </row>
    <row r="725" customFormat="false" ht="15" hidden="false" customHeight="false" outlineLevel="0" collapsed="false">
      <c r="A725" s="19" t="s">
        <v>783</v>
      </c>
      <c r="B725" s="19" t="s">
        <v>97</v>
      </c>
      <c r="C725" s="19" t="s">
        <v>207</v>
      </c>
      <c r="D725" s="20" t="n">
        <v>0.95</v>
      </c>
      <c r="E725" s="17" t="n">
        <v>724.05</v>
      </c>
    </row>
    <row r="726" customFormat="false" ht="15" hidden="false" customHeight="false" outlineLevel="0" collapsed="false">
      <c r="A726" s="19" t="s">
        <v>783</v>
      </c>
      <c r="B726" s="19" t="s">
        <v>97</v>
      </c>
      <c r="C726" s="19" t="s">
        <v>235</v>
      </c>
      <c r="D726" s="20" t="n">
        <v>1</v>
      </c>
      <c r="E726" s="17" t="n">
        <v>3425</v>
      </c>
    </row>
    <row r="727" customFormat="false" ht="15" hidden="false" customHeight="false" outlineLevel="0" collapsed="false">
      <c r="A727" s="19" t="s">
        <v>783</v>
      </c>
      <c r="B727" s="19" t="s">
        <v>97</v>
      </c>
      <c r="C727" s="19" t="s">
        <v>237</v>
      </c>
      <c r="D727" s="20" t="n">
        <v>0.5</v>
      </c>
      <c r="E727" s="17" t="n">
        <v>6800</v>
      </c>
    </row>
    <row r="728" customFormat="false" ht="15" hidden="false" customHeight="false" outlineLevel="0" collapsed="false">
      <c r="A728" s="19" t="s">
        <v>784</v>
      </c>
      <c r="B728" s="19" t="s">
        <v>108</v>
      </c>
      <c r="C728" s="19" t="s">
        <v>207</v>
      </c>
      <c r="D728" s="20" t="n">
        <v>0.75</v>
      </c>
      <c r="E728" s="17" t="n">
        <v>2874</v>
      </c>
    </row>
    <row r="729" customFormat="false" ht="15" hidden="false" customHeight="false" outlineLevel="0" collapsed="false">
      <c r="A729" s="19" t="s">
        <v>785</v>
      </c>
      <c r="B729" s="19" t="s">
        <v>110</v>
      </c>
      <c r="C729" s="19" t="s">
        <v>207</v>
      </c>
      <c r="D729" s="20" t="n">
        <v>0.85</v>
      </c>
      <c r="E729" s="17" t="n">
        <v>6526</v>
      </c>
    </row>
    <row r="730" customFormat="false" ht="15" hidden="false" customHeight="false" outlineLevel="0" collapsed="false">
      <c r="A730" s="19" t="s">
        <v>786</v>
      </c>
      <c r="B730" s="19" t="s">
        <v>113</v>
      </c>
      <c r="C730" s="19" t="s">
        <v>207</v>
      </c>
      <c r="D730" s="20" t="n">
        <v>0.45</v>
      </c>
      <c r="E730" s="17" t="n">
        <v>2844.75</v>
      </c>
    </row>
    <row r="731" customFormat="false" ht="15" hidden="false" customHeight="false" outlineLevel="0" collapsed="false">
      <c r="A731" s="19" t="s">
        <v>787</v>
      </c>
      <c r="B731" s="19" t="s">
        <v>117</v>
      </c>
      <c r="C731" s="19" t="s">
        <v>207</v>
      </c>
      <c r="D731" s="20" t="n">
        <v>0.3</v>
      </c>
      <c r="E731" s="17" t="n">
        <v>1178.4</v>
      </c>
    </row>
    <row r="732" customFormat="false" ht="15" hidden="false" customHeight="false" outlineLevel="0" collapsed="false">
      <c r="A732" s="19" t="s">
        <v>787</v>
      </c>
      <c r="B732" s="19" t="s">
        <v>117</v>
      </c>
      <c r="C732" s="19" t="s">
        <v>291</v>
      </c>
      <c r="D732" s="20" t="n">
        <v>0.5</v>
      </c>
      <c r="E732" s="17" t="n">
        <v>3850</v>
      </c>
    </row>
    <row r="733" customFormat="false" ht="15" hidden="false" customHeight="false" outlineLevel="0" collapsed="false">
      <c r="A733" s="19" t="s">
        <v>788</v>
      </c>
      <c r="B733" s="19" t="s">
        <v>120</v>
      </c>
      <c r="C733" s="19" t="s">
        <v>207</v>
      </c>
      <c r="D733" s="20" t="n">
        <v>0.95</v>
      </c>
      <c r="E733" s="17" t="n">
        <v>8452.8</v>
      </c>
    </row>
    <row r="734" customFormat="false" ht="15" hidden="false" customHeight="false" outlineLevel="0" collapsed="false">
      <c r="A734" s="19" t="s">
        <v>788</v>
      </c>
      <c r="B734" s="19" t="s">
        <v>120</v>
      </c>
      <c r="C734" s="19" t="s">
        <v>299</v>
      </c>
      <c r="D734" s="20" t="n">
        <v>1</v>
      </c>
      <c r="E734" s="17" t="n">
        <v>15075</v>
      </c>
    </row>
    <row r="735" customFormat="false" ht="15" hidden="false" customHeight="false" outlineLevel="0" collapsed="false">
      <c r="A735" s="19" t="s">
        <v>788</v>
      </c>
      <c r="B735" s="19" t="s">
        <v>120</v>
      </c>
      <c r="C735" s="19" t="s">
        <v>301</v>
      </c>
      <c r="D735" s="20" t="n">
        <v>0.5</v>
      </c>
      <c r="E735" s="17" t="n">
        <v>10075</v>
      </c>
    </row>
    <row r="736" customFormat="false" ht="15" hidden="false" customHeight="false" outlineLevel="0" collapsed="false">
      <c r="A736" s="19" t="s">
        <v>789</v>
      </c>
      <c r="B736" s="19" t="s">
        <v>124</v>
      </c>
      <c r="C736" s="19" t="s">
        <v>205</v>
      </c>
      <c r="D736" s="20" t="n">
        <v>0.8</v>
      </c>
      <c r="E736" s="17" t="n">
        <v>5786.5</v>
      </c>
    </row>
    <row r="737" customFormat="false" ht="15" hidden="false" customHeight="false" outlineLevel="0" collapsed="false">
      <c r="A737" s="19" t="s">
        <v>790</v>
      </c>
      <c r="B737" s="19" t="s">
        <v>127</v>
      </c>
      <c r="C737" s="19" t="s">
        <v>207</v>
      </c>
      <c r="D737" s="20" t="n">
        <v>0.7</v>
      </c>
      <c r="E737" s="17" t="n">
        <v>2689</v>
      </c>
    </row>
    <row r="738" customFormat="false" ht="15" hidden="false" customHeight="false" outlineLevel="0" collapsed="false">
      <c r="A738" s="19" t="s">
        <v>791</v>
      </c>
      <c r="B738" s="19" t="s">
        <v>134</v>
      </c>
      <c r="C738" s="19" t="s">
        <v>207</v>
      </c>
      <c r="D738" s="20" t="n">
        <v>0.9</v>
      </c>
      <c r="E738" s="17" t="n">
        <v>4593.75</v>
      </c>
    </row>
    <row r="739" customFormat="false" ht="15" hidden="false" customHeight="false" outlineLevel="0" collapsed="false">
      <c r="A739" s="19" t="s">
        <v>792</v>
      </c>
      <c r="B739" s="19" t="s">
        <v>138</v>
      </c>
      <c r="C739" s="19" t="s">
        <v>207</v>
      </c>
      <c r="D739" s="20" t="n">
        <v>0.95</v>
      </c>
      <c r="E739" s="17" t="n">
        <v>6685.25</v>
      </c>
    </row>
    <row r="740" customFormat="false" ht="15" hidden="false" customHeight="false" outlineLevel="0" collapsed="false">
      <c r="A740" s="19" t="s">
        <v>792</v>
      </c>
      <c r="B740" s="19" t="s">
        <v>138</v>
      </c>
      <c r="C740" s="19" t="s">
        <v>333</v>
      </c>
      <c r="D740" s="20" t="n">
        <v>1</v>
      </c>
      <c r="E740" s="17" t="n">
        <v>2700</v>
      </c>
    </row>
    <row r="741" customFormat="false" ht="15" hidden="false" customHeight="false" outlineLevel="0" collapsed="false">
      <c r="A741" s="19" t="s">
        <v>793</v>
      </c>
      <c r="B741" s="19" t="s">
        <v>140</v>
      </c>
      <c r="C741" s="19" t="s">
        <v>203</v>
      </c>
      <c r="D741" s="20" t="n">
        <v>1</v>
      </c>
      <c r="E741" s="17" t="n">
        <v>5602.45</v>
      </c>
    </row>
    <row r="742" customFormat="false" ht="15" hidden="false" customHeight="false" outlineLevel="0" collapsed="false">
      <c r="A742" s="19" t="s">
        <v>793</v>
      </c>
      <c r="B742" s="19" t="s">
        <v>140</v>
      </c>
      <c r="C742" s="19" t="s">
        <v>204</v>
      </c>
      <c r="D742" s="20" t="n">
        <v>1</v>
      </c>
      <c r="E742" s="17" t="n">
        <v>5872.05</v>
      </c>
    </row>
    <row r="743" customFormat="false" ht="15" hidden="false" customHeight="false" outlineLevel="0" collapsed="false">
      <c r="A743" s="19" t="s">
        <v>793</v>
      </c>
      <c r="B743" s="19" t="s">
        <v>140</v>
      </c>
      <c r="C743" s="19" t="s">
        <v>217</v>
      </c>
      <c r="D743" s="20" t="n">
        <v>1</v>
      </c>
      <c r="E743" s="17" t="n">
        <v>3492.05</v>
      </c>
    </row>
    <row r="744" customFormat="false" ht="15" hidden="false" customHeight="false" outlineLevel="0" collapsed="false">
      <c r="A744" s="19" t="s">
        <v>793</v>
      </c>
      <c r="B744" s="19" t="s">
        <v>140</v>
      </c>
      <c r="C744" s="19" t="s">
        <v>218</v>
      </c>
      <c r="D744" s="20" t="n">
        <v>1</v>
      </c>
      <c r="E744" s="17" t="n">
        <v>3700.65</v>
      </c>
    </row>
    <row r="745" customFormat="false" ht="15" hidden="false" customHeight="false" outlineLevel="0" collapsed="false">
      <c r="A745" s="19" t="s">
        <v>793</v>
      </c>
      <c r="B745" s="19" t="s">
        <v>140</v>
      </c>
      <c r="C745" s="19" t="s">
        <v>207</v>
      </c>
      <c r="D745" s="20" t="n">
        <v>1</v>
      </c>
      <c r="E745" s="17" t="n">
        <v>777.8</v>
      </c>
    </row>
    <row r="746" customFormat="false" ht="15" hidden="false" customHeight="false" outlineLevel="0" collapsed="false">
      <c r="A746" s="19" t="s">
        <v>793</v>
      </c>
      <c r="B746" s="19" t="s">
        <v>140</v>
      </c>
      <c r="C746" s="19" t="s">
        <v>343</v>
      </c>
      <c r="D746" s="20" t="n">
        <v>1</v>
      </c>
      <c r="E746" s="17" t="n">
        <v>13050</v>
      </c>
    </row>
    <row r="747" customFormat="false" ht="15" hidden="false" customHeight="false" outlineLevel="0" collapsed="false">
      <c r="A747" s="19" t="s">
        <v>794</v>
      </c>
      <c r="B747" s="19" t="s">
        <v>144</v>
      </c>
      <c r="C747" s="19" t="s">
        <v>207</v>
      </c>
      <c r="D747" s="20" t="n">
        <v>0.15</v>
      </c>
      <c r="E747" s="17" t="n">
        <v>624.75</v>
      </c>
    </row>
    <row r="748" customFormat="false" ht="15" hidden="false" customHeight="false" outlineLevel="0" collapsed="false">
      <c r="A748" s="19" t="s">
        <v>795</v>
      </c>
      <c r="B748" s="19" t="s">
        <v>147</v>
      </c>
      <c r="C748" s="19" t="s">
        <v>203</v>
      </c>
      <c r="D748" s="20" t="n">
        <v>0.9</v>
      </c>
      <c r="E748" s="17" t="n">
        <v>9021.15</v>
      </c>
    </row>
    <row r="749" customFormat="false" ht="15" hidden="false" customHeight="false" outlineLevel="0" collapsed="false">
      <c r="A749" s="19" t="s">
        <v>795</v>
      </c>
      <c r="B749" s="19" t="s">
        <v>147</v>
      </c>
      <c r="C749" s="19" t="s">
        <v>218</v>
      </c>
      <c r="D749" s="20" t="n">
        <v>0.55</v>
      </c>
      <c r="E749" s="17" t="n">
        <v>10083</v>
      </c>
    </row>
    <row r="750" customFormat="false" ht="15" hidden="false" customHeight="false" outlineLevel="0" collapsed="false">
      <c r="A750" s="19" t="s">
        <v>795</v>
      </c>
      <c r="B750" s="19" t="s">
        <v>147</v>
      </c>
      <c r="C750" s="19" t="s">
        <v>205</v>
      </c>
      <c r="D750" s="20" t="n">
        <v>0.3</v>
      </c>
      <c r="E750" s="17" t="n">
        <v>15628</v>
      </c>
    </row>
    <row r="751" customFormat="false" ht="15" hidden="false" customHeight="false" outlineLevel="0" collapsed="false">
      <c r="A751" s="19" t="s">
        <v>796</v>
      </c>
      <c r="B751" s="19" t="s">
        <v>152</v>
      </c>
      <c r="C751" s="19" t="s">
        <v>205</v>
      </c>
      <c r="D751" s="20" t="n">
        <v>0.9</v>
      </c>
      <c r="E751" s="17" t="n">
        <v>4866.3</v>
      </c>
    </row>
    <row r="752" customFormat="false" ht="15" hidden="false" customHeight="false" outlineLevel="0" collapsed="false">
      <c r="A752" s="19" t="s">
        <v>797</v>
      </c>
      <c r="B752" s="19" t="s">
        <v>154</v>
      </c>
      <c r="C752" s="19" t="s">
        <v>204</v>
      </c>
      <c r="D752" s="20" t="n">
        <v>0.4</v>
      </c>
      <c r="E752" s="17" t="n">
        <v>5391.2</v>
      </c>
    </row>
    <row r="753" customFormat="false" ht="15" hidden="false" customHeight="false" outlineLevel="0" collapsed="false">
      <c r="A753" s="19" t="s">
        <v>797</v>
      </c>
      <c r="B753" s="19" t="s">
        <v>154</v>
      </c>
      <c r="C753" s="19" t="s">
        <v>217</v>
      </c>
      <c r="D753" s="20" t="n">
        <v>0.3</v>
      </c>
      <c r="E753" s="17" t="n">
        <v>7866.9</v>
      </c>
    </row>
    <row r="754" customFormat="false" ht="15" hidden="false" customHeight="false" outlineLevel="0" collapsed="false">
      <c r="A754" s="19" t="s">
        <v>797</v>
      </c>
      <c r="B754" s="19" t="s">
        <v>154</v>
      </c>
      <c r="C754" s="19" t="s">
        <v>205</v>
      </c>
      <c r="D754" s="20" t="n">
        <v>0.05</v>
      </c>
      <c r="E754" s="17" t="n">
        <v>2996.15</v>
      </c>
    </row>
    <row r="755" customFormat="false" ht="15" hidden="false" customHeight="false" outlineLevel="0" collapsed="false">
      <c r="A755" s="19" t="s">
        <v>798</v>
      </c>
      <c r="B755" s="19" t="s">
        <v>156</v>
      </c>
      <c r="C755" s="19" t="s">
        <v>207</v>
      </c>
      <c r="D755" s="20" t="n">
        <v>0.6</v>
      </c>
      <c r="E755" s="17" t="n">
        <v>3189</v>
      </c>
    </row>
    <row r="756" customFormat="false" ht="15" hidden="false" customHeight="false" outlineLevel="0" collapsed="false">
      <c r="A756" s="19" t="s">
        <v>799</v>
      </c>
      <c r="B756" s="19" t="s">
        <v>159</v>
      </c>
      <c r="C756" s="19" t="s">
        <v>217</v>
      </c>
      <c r="D756" s="20" t="n">
        <v>0.65</v>
      </c>
      <c r="E756" s="17" t="n">
        <v>34223</v>
      </c>
    </row>
    <row r="757" customFormat="false" ht="15" hidden="false" customHeight="false" outlineLevel="0" collapsed="false">
      <c r="A757" s="19" t="s">
        <v>799</v>
      </c>
      <c r="B757" s="19" t="s">
        <v>159</v>
      </c>
      <c r="C757" s="19" t="s">
        <v>218</v>
      </c>
      <c r="D757" s="20" t="n">
        <v>0.25</v>
      </c>
      <c r="E757" s="17" t="n">
        <v>30335.75</v>
      </c>
    </row>
    <row r="758" customFormat="false" ht="15" hidden="false" customHeight="false" outlineLevel="0" collapsed="false">
      <c r="A758" s="19" t="s">
        <v>799</v>
      </c>
      <c r="B758" s="19" t="s">
        <v>159</v>
      </c>
      <c r="C758" s="19" t="s">
        <v>361</v>
      </c>
      <c r="D758" s="20" t="n">
        <v>0.5</v>
      </c>
      <c r="E758" s="17" t="n">
        <v>4100</v>
      </c>
    </row>
    <row r="759" customFormat="false" ht="15" hidden="false" customHeight="false" outlineLevel="0" collapsed="false">
      <c r="A759" s="19" t="s">
        <v>800</v>
      </c>
      <c r="B759" s="19" t="s">
        <v>161</v>
      </c>
      <c r="C759" s="19" t="s">
        <v>204</v>
      </c>
      <c r="D759" s="20" t="n">
        <v>0.95</v>
      </c>
      <c r="E759" s="17" t="n">
        <v>13749.9</v>
      </c>
    </row>
    <row r="760" customFormat="false" ht="15" hidden="false" customHeight="false" outlineLevel="0" collapsed="false">
      <c r="A760" s="19" t="s">
        <v>801</v>
      </c>
      <c r="B760" s="19" t="s">
        <v>163</v>
      </c>
      <c r="C760" s="19" t="s">
        <v>204</v>
      </c>
      <c r="D760" s="20" t="n">
        <v>0.95</v>
      </c>
      <c r="E760" s="17" t="n">
        <v>5619.45</v>
      </c>
    </row>
    <row r="761" customFormat="false" ht="15" hidden="false" customHeight="false" outlineLevel="0" collapsed="false">
      <c r="A761" s="19" t="s">
        <v>801</v>
      </c>
      <c r="B761" s="19" t="s">
        <v>163</v>
      </c>
      <c r="C761" s="19" t="s">
        <v>367</v>
      </c>
      <c r="D761" s="20" t="n">
        <v>1</v>
      </c>
      <c r="E761" s="17" t="n">
        <v>3300</v>
      </c>
    </row>
    <row r="762" customFormat="false" ht="15" hidden="false" customHeight="false" outlineLevel="0" collapsed="false">
      <c r="A762" s="19" t="s">
        <v>802</v>
      </c>
      <c r="B762" s="19" t="s">
        <v>165</v>
      </c>
      <c r="C762" s="19" t="s">
        <v>207</v>
      </c>
      <c r="D762" s="20" t="n">
        <v>0.8</v>
      </c>
      <c r="E762" s="17" t="n">
        <v>2472.3</v>
      </c>
    </row>
    <row r="763" customFormat="false" ht="15" hidden="false" customHeight="false" outlineLevel="0" collapsed="false">
      <c r="A763" s="19" t="s">
        <v>803</v>
      </c>
      <c r="B763" s="19" t="s">
        <v>167</v>
      </c>
      <c r="C763" s="19" t="s">
        <v>201</v>
      </c>
      <c r="D763" s="20" t="n">
        <v>0.75</v>
      </c>
      <c r="E763" s="17" t="n">
        <v>10001.1</v>
      </c>
    </row>
    <row r="764" customFormat="false" ht="15" hidden="false" customHeight="false" outlineLevel="0" collapsed="false">
      <c r="A764" s="19" t="s">
        <v>803</v>
      </c>
      <c r="B764" s="19" t="s">
        <v>167</v>
      </c>
      <c r="C764" s="19" t="s">
        <v>204</v>
      </c>
      <c r="D764" s="20" t="n">
        <v>0.95</v>
      </c>
      <c r="E764" s="17" t="n">
        <v>3260.65</v>
      </c>
    </row>
    <row r="765" customFormat="false" ht="15" hidden="false" customHeight="false" outlineLevel="0" collapsed="false">
      <c r="A765" s="19" t="s">
        <v>803</v>
      </c>
      <c r="B765" s="19" t="s">
        <v>167</v>
      </c>
      <c r="C765" s="19" t="s">
        <v>217</v>
      </c>
      <c r="D765" s="20" t="n">
        <v>0.9</v>
      </c>
      <c r="E765" s="17" t="n">
        <v>14954.4</v>
      </c>
    </row>
    <row r="766" customFormat="false" ht="15" hidden="false" customHeight="false" outlineLevel="0" collapsed="false">
      <c r="A766" s="19" t="s">
        <v>803</v>
      </c>
      <c r="B766" s="19" t="s">
        <v>167</v>
      </c>
      <c r="C766" s="19" t="s">
        <v>218</v>
      </c>
      <c r="D766" s="20" t="n">
        <v>0.2</v>
      </c>
      <c r="E766" s="17" t="n">
        <v>7525</v>
      </c>
    </row>
    <row r="767" customFormat="false" ht="15" hidden="false" customHeight="false" outlineLevel="0" collapsed="false">
      <c r="A767" s="19" t="s">
        <v>804</v>
      </c>
      <c r="B767" s="19" t="s">
        <v>169</v>
      </c>
      <c r="C767" s="19" t="s">
        <v>201</v>
      </c>
      <c r="D767" s="20" t="n">
        <v>0.95</v>
      </c>
      <c r="E767" s="17" t="n">
        <v>5584.6</v>
      </c>
    </row>
    <row r="768" customFormat="false" ht="15" hidden="false" customHeight="false" outlineLevel="0" collapsed="false">
      <c r="A768" s="19" t="s">
        <v>804</v>
      </c>
      <c r="B768" s="19" t="s">
        <v>169</v>
      </c>
      <c r="C768" s="19" t="s">
        <v>217</v>
      </c>
      <c r="D768" s="20" t="n">
        <v>0.25</v>
      </c>
      <c r="E768" s="17" t="n">
        <v>22388.1</v>
      </c>
    </row>
    <row r="769" customFormat="false" ht="15" hidden="false" customHeight="false" outlineLevel="0" collapsed="false">
      <c r="A769" s="19" t="s">
        <v>804</v>
      </c>
      <c r="B769" s="19" t="s">
        <v>169</v>
      </c>
      <c r="C769" s="19" t="s">
        <v>218</v>
      </c>
      <c r="D769" s="20" t="n">
        <v>0.2</v>
      </c>
      <c r="E769" s="17" t="n">
        <v>14520.2</v>
      </c>
    </row>
    <row r="770" customFormat="false" ht="15" hidden="false" customHeight="false" outlineLevel="0" collapsed="false">
      <c r="A770" s="19" t="s">
        <v>804</v>
      </c>
      <c r="B770" s="19" t="s">
        <v>169</v>
      </c>
      <c r="C770" s="19" t="s">
        <v>381</v>
      </c>
      <c r="D770" s="20" t="n">
        <v>0.5</v>
      </c>
      <c r="E770" s="17" t="n">
        <v>29125</v>
      </c>
    </row>
    <row r="771" customFormat="false" ht="15" hidden="false" customHeight="false" outlineLevel="0" collapsed="false">
      <c r="A771" s="19" t="s">
        <v>804</v>
      </c>
      <c r="B771" s="19" t="s">
        <v>169</v>
      </c>
      <c r="C771" s="19" t="s">
        <v>383</v>
      </c>
      <c r="D771" s="20" t="n">
        <v>0.5</v>
      </c>
      <c r="E771" s="17" t="n">
        <v>31425</v>
      </c>
    </row>
    <row r="772" customFormat="false" ht="15" hidden="false" customHeight="false" outlineLevel="0" collapsed="false">
      <c r="A772" s="19" t="s">
        <v>805</v>
      </c>
      <c r="B772" s="19" t="s">
        <v>171</v>
      </c>
      <c r="C772" s="19" t="s">
        <v>201</v>
      </c>
      <c r="D772" s="20" t="n">
        <v>0.95</v>
      </c>
      <c r="E772" s="17" t="n">
        <v>8794.5</v>
      </c>
    </row>
    <row r="773" customFormat="false" ht="15" hidden="false" customHeight="false" outlineLevel="0" collapsed="false">
      <c r="A773" s="19" t="s">
        <v>805</v>
      </c>
      <c r="B773" s="19" t="s">
        <v>171</v>
      </c>
      <c r="C773" s="19" t="s">
        <v>203</v>
      </c>
      <c r="D773" s="20" t="n">
        <v>0.55</v>
      </c>
      <c r="E773" s="17" t="n">
        <v>15239.8</v>
      </c>
    </row>
    <row r="774" customFormat="false" ht="15" hidden="false" customHeight="false" outlineLevel="0" collapsed="false">
      <c r="A774" s="19" t="s">
        <v>805</v>
      </c>
      <c r="B774" s="19" t="s">
        <v>171</v>
      </c>
      <c r="C774" s="19" t="s">
        <v>204</v>
      </c>
      <c r="D774" s="20" t="n">
        <v>0.55</v>
      </c>
      <c r="E774" s="17" t="n">
        <v>21438.25</v>
      </c>
    </row>
    <row r="775" customFormat="false" ht="15" hidden="false" customHeight="false" outlineLevel="0" collapsed="false">
      <c r="A775" s="19" t="s">
        <v>805</v>
      </c>
      <c r="B775" s="19" t="s">
        <v>171</v>
      </c>
      <c r="C775" s="19" t="s">
        <v>217</v>
      </c>
      <c r="D775" s="20" t="n">
        <v>0.3</v>
      </c>
      <c r="E775" s="17" t="n">
        <v>7671.4</v>
      </c>
    </row>
    <row r="776" customFormat="false" ht="15" hidden="false" customHeight="false" outlineLevel="0" collapsed="false">
      <c r="A776" s="19" t="s">
        <v>806</v>
      </c>
      <c r="B776" s="19" t="s">
        <v>174</v>
      </c>
      <c r="C776" s="19" t="s">
        <v>203</v>
      </c>
      <c r="D776" s="20" t="n">
        <v>0.95</v>
      </c>
      <c r="E776" s="17" t="n">
        <v>44772.8</v>
      </c>
    </row>
    <row r="777" customFormat="false" ht="15" hidden="false" customHeight="false" outlineLevel="0" collapsed="false">
      <c r="A777" s="19" t="s">
        <v>806</v>
      </c>
      <c r="B777" s="19" t="s">
        <v>174</v>
      </c>
      <c r="C777" s="19" t="s">
        <v>217</v>
      </c>
      <c r="D777" s="20" t="n">
        <v>0.4</v>
      </c>
      <c r="E777" s="17" t="n">
        <v>47425.6</v>
      </c>
    </row>
    <row r="778" customFormat="false" ht="15" hidden="false" customHeight="false" outlineLevel="0" collapsed="false">
      <c r="A778" s="19" t="s">
        <v>807</v>
      </c>
      <c r="B778" s="19" t="s">
        <v>176</v>
      </c>
      <c r="C778" s="19" t="s">
        <v>203</v>
      </c>
      <c r="D778" s="20" t="n">
        <v>0.35</v>
      </c>
      <c r="E778" s="17" t="n">
        <v>11029.2</v>
      </c>
    </row>
    <row r="779" customFormat="false" ht="15" hidden="false" customHeight="false" outlineLevel="0" collapsed="false">
      <c r="A779" s="19" t="s">
        <v>808</v>
      </c>
      <c r="B779" s="19" t="s">
        <v>178</v>
      </c>
      <c r="C779" s="19" t="s">
        <v>203</v>
      </c>
      <c r="D779" s="20" t="n">
        <v>0.85</v>
      </c>
      <c r="E779" s="17" t="n">
        <v>5507.8</v>
      </c>
    </row>
    <row r="780" customFormat="false" ht="15" hidden="false" customHeight="false" outlineLevel="0" collapsed="false">
      <c r="A780" s="19" t="s">
        <v>808</v>
      </c>
      <c r="B780" s="19" t="s">
        <v>178</v>
      </c>
      <c r="C780" s="19" t="s">
        <v>205</v>
      </c>
      <c r="D780" s="20" t="n">
        <v>0.05</v>
      </c>
      <c r="E780" s="17" t="n">
        <v>1734.3</v>
      </c>
    </row>
    <row r="781" customFormat="false" ht="15" hidden="false" customHeight="false" outlineLevel="0" collapsed="false">
      <c r="A781" s="19" t="s">
        <v>809</v>
      </c>
      <c r="B781" s="19" t="s">
        <v>180</v>
      </c>
      <c r="C781" s="19" t="s">
        <v>201</v>
      </c>
      <c r="D781" s="20" t="n">
        <v>0.75</v>
      </c>
      <c r="E781" s="17" t="n">
        <v>2839.05</v>
      </c>
    </row>
    <row r="782" customFormat="false" ht="15" hidden="false" customHeight="false" outlineLevel="0" collapsed="false">
      <c r="A782" s="19" t="s">
        <v>809</v>
      </c>
      <c r="B782" s="19" t="s">
        <v>180</v>
      </c>
      <c r="C782" s="19" t="s">
        <v>203</v>
      </c>
      <c r="D782" s="20" t="n">
        <v>0.1</v>
      </c>
      <c r="E782" s="17" t="n">
        <v>4466.4</v>
      </c>
    </row>
    <row r="783" customFormat="false" ht="15" hidden="false" customHeight="false" outlineLevel="0" collapsed="false">
      <c r="A783" s="19" t="s">
        <v>810</v>
      </c>
      <c r="B783" s="19" t="s">
        <v>182</v>
      </c>
      <c r="C783" s="19" t="s">
        <v>203</v>
      </c>
      <c r="D783" s="20" t="n">
        <v>0.5</v>
      </c>
      <c r="E783" s="17" t="n">
        <v>7451.1</v>
      </c>
    </row>
    <row r="784" customFormat="false" ht="15" hidden="false" customHeight="false" outlineLevel="0" collapsed="false">
      <c r="A784" s="19" t="s">
        <v>810</v>
      </c>
      <c r="B784" s="19" t="s">
        <v>182</v>
      </c>
      <c r="C784" s="19" t="s">
        <v>205</v>
      </c>
      <c r="D784" s="20" t="n">
        <v>0.05</v>
      </c>
      <c r="E784" s="17" t="n">
        <v>3007.15</v>
      </c>
    </row>
    <row r="785" customFormat="false" ht="15" hidden="false" customHeight="false" outlineLevel="0" collapsed="false">
      <c r="A785" s="19" t="s">
        <v>811</v>
      </c>
      <c r="B785" s="19" t="s">
        <v>185</v>
      </c>
      <c r="C785" s="19" t="s">
        <v>203</v>
      </c>
      <c r="D785" s="20" t="n">
        <v>0.3</v>
      </c>
      <c r="E785" s="17" t="n">
        <v>17238.3</v>
      </c>
    </row>
    <row r="786" customFormat="false" ht="15" hidden="false" customHeight="false" outlineLevel="0" collapsed="false">
      <c r="A786" s="19" t="s">
        <v>811</v>
      </c>
      <c r="B786" s="19" t="s">
        <v>185</v>
      </c>
      <c r="C786" s="19" t="s">
        <v>204</v>
      </c>
      <c r="D786" s="20" t="n">
        <v>0.15</v>
      </c>
      <c r="E786" s="17" t="n">
        <v>12124.9</v>
      </c>
    </row>
    <row r="787" customFormat="false" ht="15" hidden="false" customHeight="false" outlineLevel="0" collapsed="false">
      <c r="A787" s="19" t="s">
        <v>811</v>
      </c>
      <c r="B787" s="19" t="s">
        <v>185</v>
      </c>
      <c r="C787" s="19" t="s">
        <v>409</v>
      </c>
      <c r="D787" s="20" t="n">
        <v>1</v>
      </c>
      <c r="E787" s="17" t="n">
        <v>16650</v>
      </c>
    </row>
    <row r="788" customFormat="false" ht="15" hidden="false" customHeight="false" outlineLevel="0" collapsed="false">
      <c r="A788" s="19" t="s">
        <v>812</v>
      </c>
      <c r="B788" s="19" t="s">
        <v>187</v>
      </c>
      <c r="C788" s="19" t="s">
        <v>203</v>
      </c>
      <c r="D788" s="20" t="n">
        <v>0.95</v>
      </c>
      <c r="E788" s="17" t="n">
        <v>6695.3</v>
      </c>
    </row>
    <row r="789" customFormat="false" ht="15" hidden="false" customHeight="false" outlineLevel="0" collapsed="false">
      <c r="A789" s="19" t="s">
        <v>812</v>
      </c>
      <c r="B789" s="19" t="s">
        <v>187</v>
      </c>
      <c r="C789" s="19" t="s">
        <v>205</v>
      </c>
      <c r="D789" s="20" t="n">
        <v>0.15</v>
      </c>
      <c r="E789" s="17" t="n">
        <v>6445.5</v>
      </c>
    </row>
    <row r="790" customFormat="false" ht="15" hidden="false" customHeight="false" outlineLevel="0" collapsed="false">
      <c r="A790" s="19" t="s">
        <v>813</v>
      </c>
      <c r="B790" s="19" t="s">
        <v>189</v>
      </c>
      <c r="C790" s="19" t="s">
        <v>203</v>
      </c>
      <c r="D790" s="20" t="n">
        <v>0.1</v>
      </c>
      <c r="E790" s="17" t="n">
        <v>4441.2</v>
      </c>
    </row>
    <row r="791" customFormat="false" ht="15" hidden="false" customHeight="false" outlineLevel="0" collapsed="false">
      <c r="A791" s="19" t="s">
        <v>814</v>
      </c>
      <c r="B791" s="19" t="s">
        <v>192</v>
      </c>
      <c r="C791" s="19" t="s">
        <v>203</v>
      </c>
      <c r="D791" s="20" t="n">
        <v>0.05</v>
      </c>
      <c r="E791" s="17" t="n">
        <v>3698.1</v>
      </c>
    </row>
    <row r="792" customFormat="false" ht="15" hidden="false" customHeight="false" outlineLevel="0" collapsed="false">
      <c r="A792" s="19" t="s">
        <v>814</v>
      </c>
      <c r="B792" s="19" t="s">
        <v>192</v>
      </c>
      <c r="C792" s="19" t="s">
        <v>415</v>
      </c>
      <c r="D792" s="20" t="n">
        <v>0.5</v>
      </c>
      <c r="E792" s="17" t="n">
        <v>7375</v>
      </c>
    </row>
    <row r="793" customFormat="false" ht="15" hidden="false" customHeight="false" outlineLevel="0" collapsed="false">
      <c r="A793" s="19" t="s">
        <v>815</v>
      </c>
      <c r="B793" s="19" t="s">
        <v>97</v>
      </c>
      <c r="C793" s="19" t="s">
        <v>237</v>
      </c>
      <c r="D793" s="20" t="n">
        <v>1</v>
      </c>
      <c r="E793" s="17" t="n">
        <v>6800</v>
      </c>
    </row>
    <row r="794" customFormat="false" ht="15" hidden="false" customHeight="false" outlineLevel="0" collapsed="false">
      <c r="A794" s="19" t="s">
        <v>816</v>
      </c>
      <c r="B794" s="19" t="s">
        <v>113</v>
      </c>
      <c r="C794" s="19" t="s">
        <v>207</v>
      </c>
      <c r="D794" s="20" t="n">
        <v>0.65</v>
      </c>
      <c r="E794" s="17" t="n">
        <v>2275.8</v>
      </c>
    </row>
    <row r="795" customFormat="false" ht="15" hidden="false" customHeight="false" outlineLevel="0" collapsed="false">
      <c r="A795" s="19" t="s">
        <v>817</v>
      </c>
      <c r="B795" s="19" t="s">
        <v>117</v>
      </c>
      <c r="C795" s="19" t="s">
        <v>207</v>
      </c>
      <c r="D795" s="20" t="n">
        <v>0.6</v>
      </c>
      <c r="E795" s="17" t="n">
        <v>1767.6</v>
      </c>
    </row>
    <row r="796" customFormat="false" ht="15" hidden="false" customHeight="false" outlineLevel="0" collapsed="false">
      <c r="A796" s="19" t="s">
        <v>817</v>
      </c>
      <c r="B796" s="19" t="s">
        <v>117</v>
      </c>
      <c r="C796" s="19" t="s">
        <v>291</v>
      </c>
      <c r="D796" s="20" t="n">
        <v>1</v>
      </c>
      <c r="E796" s="17" t="n">
        <v>3850</v>
      </c>
    </row>
    <row r="797" customFormat="false" ht="15" hidden="false" customHeight="false" outlineLevel="0" collapsed="false">
      <c r="A797" s="19" t="s">
        <v>818</v>
      </c>
      <c r="B797" s="19" t="s">
        <v>120</v>
      </c>
      <c r="C797" s="19" t="s">
        <v>301</v>
      </c>
      <c r="D797" s="20" t="n">
        <v>1</v>
      </c>
      <c r="E797" s="17" t="n">
        <v>10075</v>
      </c>
    </row>
    <row r="798" customFormat="false" ht="15" hidden="false" customHeight="false" outlineLevel="0" collapsed="false">
      <c r="A798" s="19" t="s">
        <v>819</v>
      </c>
      <c r="B798" s="19" t="s">
        <v>124</v>
      </c>
      <c r="C798" s="19" t="s">
        <v>205</v>
      </c>
      <c r="D798" s="20" t="n">
        <v>0.9</v>
      </c>
      <c r="E798" s="17" t="n">
        <v>5786.5</v>
      </c>
    </row>
    <row r="799" customFormat="false" ht="15" hidden="false" customHeight="false" outlineLevel="0" collapsed="false">
      <c r="A799" s="19" t="s">
        <v>820</v>
      </c>
      <c r="B799" s="19" t="s">
        <v>144</v>
      </c>
      <c r="C799" s="19" t="s">
        <v>207</v>
      </c>
      <c r="D799" s="20" t="n">
        <v>0.6</v>
      </c>
      <c r="E799" s="17" t="n">
        <v>1874.25</v>
      </c>
    </row>
    <row r="800" customFormat="false" ht="15" hidden="false" customHeight="false" outlineLevel="0" collapsed="false">
      <c r="A800" s="19" t="s">
        <v>821</v>
      </c>
      <c r="B800" s="19" t="s">
        <v>154</v>
      </c>
      <c r="C800" s="19" t="s">
        <v>204</v>
      </c>
      <c r="D800" s="20" t="n">
        <v>0.55</v>
      </c>
      <c r="E800" s="17" t="n">
        <v>8086.8</v>
      </c>
    </row>
    <row r="801" customFormat="false" ht="15" hidden="false" customHeight="false" outlineLevel="0" collapsed="false">
      <c r="A801" s="19" t="s">
        <v>821</v>
      </c>
      <c r="B801" s="19" t="s">
        <v>154</v>
      </c>
      <c r="C801" s="19" t="s">
        <v>217</v>
      </c>
      <c r="D801" s="20" t="n">
        <v>0.45</v>
      </c>
      <c r="E801" s="17" t="n">
        <v>7866.9</v>
      </c>
    </row>
    <row r="802" customFormat="false" ht="15" hidden="false" customHeight="false" outlineLevel="0" collapsed="false">
      <c r="A802" s="19" t="s">
        <v>821</v>
      </c>
      <c r="B802" s="19" t="s">
        <v>154</v>
      </c>
      <c r="C802" s="19" t="s">
        <v>205</v>
      </c>
      <c r="D802" s="20" t="n">
        <v>0.15</v>
      </c>
      <c r="E802" s="17" t="n">
        <v>5992.3</v>
      </c>
    </row>
    <row r="803" customFormat="false" ht="15" hidden="false" customHeight="false" outlineLevel="0" collapsed="false">
      <c r="A803" s="19" t="s">
        <v>822</v>
      </c>
      <c r="B803" s="19" t="s">
        <v>163</v>
      </c>
      <c r="C803" s="19" t="s">
        <v>207</v>
      </c>
      <c r="D803" s="20" t="n">
        <v>0.05</v>
      </c>
      <c r="E803" s="17" t="n">
        <v>507.4</v>
      </c>
    </row>
    <row r="804" customFormat="false" ht="15" hidden="false" customHeight="false" outlineLevel="0" collapsed="false">
      <c r="A804" s="19" t="s">
        <v>823</v>
      </c>
      <c r="B804" s="19" t="s">
        <v>167</v>
      </c>
      <c r="C804" s="19" t="s">
        <v>201</v>
      </c>
      <c r="D804" s="20" t="n">
        <v>0.9</v>
      </c>
      <c r="E804" s="17" t="n">
        <v>10001.1</v>
      </c>
    </row>
    <row r="805" customFormat="false" ht="15" hidden="false" customHeight="false" outlineLevel="0" collapsed="false">
      <c r="A805" s="19" t="s">
        <v>823</v>
      </c>
      <c r="B805" s="19" t="s">
        <v>167</v>
      </c>
      <c r="C805" s="19" t="s">
        <v>217</v>
      </c>
      <c r="D805" s="20" t="n">
        <v>0.95</v>
      </c>
      <c r="E805" s="17" t="n">
        <v>3738.6</v>
      </c>
    </row>
    <row r="806" customFormat="false" ht="15" hidden="false" customHeight="false" outlineLevel="0" collapsed="false">
      <c r="A806" s="19" t="s">
        <v>823</v>
      </c>
      <c r="B806" s="19" t="s">
        <v>167</v>
      </c>
      <c r="C806" s="19" t="s">
        <v>218</v>
      </c>
      <c r="D806" s="20" t="n">
        <v>0.35</v>
      </c>
      <c r="E806" s="17" t="n">
        <v>11287.5</v>
      </c>
    </row>
    <row r="807" customFormat="false" ht="15" hidden="false" customHeight="false" outlineLevel="0" collapsed="false">
      <c r="A807" s="19" t="s">
        <v>823</v>
      </c>
      <c r="B807" s="19" t="s">
        <v>167</v>
      </c>
      <c r="C807" s="19" t="s">
        <v>205</v>
      </c>
      <c r="D807" s="20" t="n">
        <v>0.15</v>
      </c>
      <c r="E807" s="17" t="n">
        <v>9982.35</v>
      </c>
    </row>
    <row r="808" customFormat="false" ht="15" hidden="false" customHeight="false" outlineLevel="0" collapsed="false">
      <c r="A808" s="19" t="s">
        <v>824</v>
      </c>
      <c r="B808" s="19" t="s">
        <v>169</v>
      </c>
      <c r="C808" s="19" t="s">
        <v>217</v>
      </c>
      <c r="D808" s="20" t="n">
        <v>0.35</v>
      </c>
      <c r="E808" s="17" t="n">
        <v>14925.4</v>
      </c>
    </row>
    <row r="809" customFormat="false" ht="15" hidden="false" customHeight="false" outlineLevel="0" collapsed="false">
      <c r="A809" s="19" t="s">
        <v>824</v>
      </c>
      <c r="B809" s="19" t="s">
        <v>169</v>
      </c>
      <c r="C809" s="19" t="s">
        <v>218</v>
      </c>
      <c r="D809" s="20" t="n">
        <v>0.4</v>
      </c>
      <c r="E809" s="17" t="n">
        <v>29040.4</v>
      </c>
    </row>
    <row r="810" customFormat="false" ht="15" hidden="false" customHeight="false" outlineLevel="0" collapsed="false">
      <c r="A810" s="19" t="s">
        <v>824</v>
      </c>
      <c r="B810" s="19" t="s">
        <v>169</v>
      </c>
      <c r="C810" s="19" t="s">
        <v>205</v>
      </c>
      <c r="D810" s="20" t="n">
        <v>0.05</v>
      </c>
      <c r="E810" s="17" t="n">
        <v>6559.55</v>
      </c>
    </row>
    <row r="811" customFormat="false" ht="15" hidden="false" customHeight="false" outlineLevel="0" collapsed="false">
      <c r="A811" s="19" t="s">
        <v>824</v>
      </c>
      <c r="B811" s="19" t="s">
        <v>169</v>
      </c>
      <c r="C811" s="19" t="s">
        <v>381</v>
      </c>
      <c r="D811" s="20" t="n">
        <v>1</v>
      </c>
      <c r="E811" s="17" t="n">
        <v>29125</v>
      </c>
    </row>
    <row r="812" customFormat="false" ht="15" hidden="false" customHeight="false" outlineLevel="0" collapsed="false">
      <c r="A812" s="19" t="s">
        <v>824</v>
      </c>
      <c r="B812" s="19" t="s">
        <v>169</v>
      </c>
      <c r="C812" s="19" t="s">
        <v>383</v>
      </c>
      <c r="D812" s="20" t="n">
        <v>1</v>
      </c>
      <c r="E812" s="17" t="n">
        <v>31425</v>
      </c>
    </row>
    <row r="813" customFormat="false" ht="15" hidden="false" customHeight="false" outlineLevel="0" collapsed="false">
      <c r="A813" s="19" t="s">
        <v>825</v>
      </c>
      <c r="B813" s="19" t="s">
        <v>171</v>
      </c>
      <c r="C813" s="19" t="s">
        <v>203</v>
      </c>
      <c r="D813" s="20" t="n">
        <v>0.8</v>
      </c>
      <c r="E813" s="17" t="n">
        <v>19049.75</v>
      </c>
    </row>
    <row r="814" customFormat="false" ht="15" hidden="false" customHeight="false" outlineLevel="0" collapsed="false">
      <c r="A814" s="19" t="s">
        <v>825</v>
      </c>
      <c r="B814" s="19" t="s">
        <v>171</v>
      </c>
      <c r="C814" s="19" t="s">
        <v>204</v>
      </c>
      <c r="D814" s="20" t="n">
        <v>0.85</v>
      </c>
      <c r="E814" s="17" t="n">
        <v>25725.9</v>
      </c>
    </row>
    <row r="815" customFormat="false" ht="15" hidden="false" customHeight="false" outlineLevel="0" collapsed="false">
      <c r="A815" s="19" t="s">
        <v>825</v>
      </c>
      <c r="B815" s="19" t="s">
        <v>171</v>
      </c>
      <c r="C815" s="19" t="s">
        <v>217</v>
      </c>
      <c r="D815" s="20" t="n">
        <v>0.6</v>
      </c>
      <c r="E815" s="17" t="n">
        <v>11507.1</v>
      </c>
    </row>
    <row r="816" customFormat="false" ht="15" hidden="false" customHeight="false" outlineLevel="0" collapsed="false">
      <c r="A816" s="19" t="s">
        <v>826</v>
      </c>
      <c r="B816" s="19" t="s">
        <v>174</v>
      </c>
      <c r="C816" s="19" t="s">
        <v>217</v>
      </c>
      <c r="D816" s="20" t="n">
        <v>0.65</v>
      </c>
      <c r="E816" s="17" t="n">
        <v>29641</v>
      </c>
    </row>
    <row r="817" customFormat="false" ht="15" hidden="false" customHeight="false" outlineLevel="0" collapsed="false">
      <c r="A817" s="19" t="s">
        <v>827</v>
      </c>
      <c r="B817" s="19" t="s">
        <v>176</v>
      </c>
      <c r="C817" s="19" t="s">
        <v>203</v>
      </c>
      <c r="D817" s="20" t="n">
        <v>0.5</v>
      </c>
      <c r="E817" s="17" t="n">
        <v>16543.8</v>
      </c>
    </row>
    <row r="818" customFormat="false" ht="15" hidden="false" customHeight="false" outlineLevel="0" collapsed="false">
      <c r="A818" s="19" t="s">
        <v>827</v>
      </c>
      <c r="B818" s="19" t="s">
        <v>176</v>
      </c>
      <c r="C818" s="19" t="s">
        <v>204</v>
      </c>
      <c r="D818" s="20" t="n">
        <v>0.05</v>
      </c>
      <c r="E818" s="17" t="n">
        <v>6000.85</v>
      </c>
    </row>
    <row r="819" customFormat="false" ht="15" hidden="false" customHeight="false" outlineLevel="0" collapsed="false">
      <c r="A819" s="19" t="s">
        <v>828</v>
      </c>
      <c r="B819" s="19" t="s">
        <v>178</v>
      </c>
      <c r="C819" s="19" t="s">
        <v>203</v>
      </c>
      <c r="D819" s="20" t="n">
        <v>0.95</v>
      </c>
      <c r="E819" s="17" t="n">
        <v>2753.9</v>
      </c>
    </row>
    <row r="820" customFormat="false" ht="15" hidden="false" customHeight="false" outlineLevel="0" collapsed="false">
      <c r="A820" s="19" t="s">
        <v>828</v>
      </c>
      <c r="B820" s="19" t="s">
        <v>178</v>
      </c>
      <c r="C820" s="19" t="s">
        <v>205</v>
      </c>
      <c r="D820" s="20" t="n">
        <v>0.2</v>
      </c>
      <c r="E820" s="17" t="n">
        <v>5202.9</v>
      </c>
    </row>
    <row r="821" customFormat="false" ht="15" hidden="false" customHeight="false" outlineLevel="0" collapsed="false">
      <c r="A821" s="19" t="s">
        <v>829</v>
      </c>
      <c r="B821" s="19" t="s">
        <v>180</v>
      </c>
      <c r="C821" s="19" t="s">
        <v>201</v>
      </c>
      <c r="D821" s="20" t="n">
        <v>0.9</v>
      </c>
      <c r="E821" s="17" t="n">
        <v>2839.05</v>
      </c>
    </row>
    <row r="822" customFormat="false" ht="15" hidden="false" customHeight="false" outlineLevel="0" collapsed="false">
      <c r="A822" s="19" t="s">
        <v>829</v>
      </c>
      <c r="B822" s="19" t="s">
        <v>180</v>
      </c>
      <c r="C822" s="19" t="s">
        <v>203</v>
      </c>
      <c r="D822" s="20" t="n">
        <v>0.25</v>
      </c>
      <c r="E822" s="17" t="n">
        <v>6699.6</v>
      </c>
    </row>
    <row r="823" customFormat="false" ht="15" hidden="false" customHeight="false" outlineLevel="0" collapsed="false">
      <c r="A823" s="19" t="s">
        <v>830</v>
      </c>
      <c r="B823" s="19" t="s">
        <v>182</v>
      </c>
      <c r="C823" s="19" t="s">
        <v>203</v>
      </c>
      <c r="D823" s="20" t="n">
        <v>0.65</v>
      </c>
      <c r="E823" s="17" t="n">
        <v>7451.1</v>
      </c>
    </row>
    <row r="824" customFormat="false" ht="15" hidden="false" customHeight="false" outlineLevel="0" collapsed="false">
      <c r="A824" s="19" t="s">
        <v>830</v>
      </c>
      <c r="B824" s="19" t="s">
        <v>182</v>
      </c>
      <c r="C824" s="19" t="s">
        <v>205</v>
      </c>
      <c r="D824" s="20" t="n">
        <v>0.25</v>
      </c>
      <c r="E824" s="17" t="n">
        <v>12028.6</v>
      </c>
    </row>
    <row r="825" customFormat="false" ht="15" hidden="false" customHeight="false" outlineLevel="0" collapsed="false">
      <c r="A825" s="19" t="s">
        <v>831</v>
      </c>
      <c r="B825" s="19" t="s">
        <v>192</v>
      </c>
      <c r="C825" s="19" t="s">
        <v>203</v>
      </c>
      <c r="D825" s="20" t="n">
        <v>0.25</v>
      </c>
      <c r="E825" s="17" t="n">
        <v>14792.4</v>
      </c>
    </row>
    <row r="826" customFormat="false" ht="15" hidden="false" customHeight="false" outlineLevel="0" collapsed="false">
      <c r="A826" s="19" t="s">
        <v>831</v>
      </c>
      <c r="B826" s="19" t="s">
        <v>192</v>
      </c>
      <c r="C826" s="19" t="s">
        <v>217</v>
      </c>
      <c r="D826" s="20" t="n">
        <v>0.1</v>
      </c>
      <c r="E826" s="17" t="n">
        <v>7716</v>
      </c>
    </row>
    <row r="827" customFormat="false" ht="15" hidden="false" customHeight="false" outlineLevel="0" collapsed="false">
      <c r="A827" s="19" t="s">
        <v>831</v>
      </c>
      <c r="B827" s="19" t="s">
        <v>192</v>
      </c>
      <c r="C827" s="19" t="s">
        <v>415</v>
      </c>
      <c r="D827" s="20" t="n">
        <v>1</v>
      </c>
      <c r="E827" s="17" t="n">
        <v>7375</v>
      </c>
    </row>
    <row r="828" customFormat="false" ht="15" hidden="false" customHeight="false" outlineLevel="0" collapsed="false">
      <c r="A828" s="19" t="s">
        <v>832</v>
      </c>
      <c r="B828" s="19" t="s">
        <v>97</v>
      </c>
      <c r="C828" s="19" t="s">
        <v>203</v>
      </c>
      <c r="D828" s="20" t="n">
        <v>1</v>
      </c>
      <c r="E828" s="17" t="n">
        <v>3214.95</v>
      </c>
    </row>
    <row r="829" customFormat="false" ht="15" hidden="false" customHeight="false" outlineLevel="0" collapsed="false">
      <c r="A829" s="19" t="s">
        <v>832</v>
      </c>
      <c r="B829" s="19" t="s">
        <v>97</v>
      </c>
      <c r="C829" s="19" t="s">
        <v>204</v>
      </c>
      <c r="D829" s="20" t="n">
        <v>1</v>
      </c>
      <c r="E829" s="17" t="n">
        <v>4292.1</v>
      </c>
    </row>
    <row r="830" customFormat="false" ht="15" hidden="false" customHeight="false" outlineLevel="0" collapsed="false">
      <c r="A830" s="19" t="s">
        <v>832</v>
      </c>
      <c r="B830" s="19" t="s">
        <v>97</v>
      </c>
      <c r="C830" s="19" t="s">
        <v>217</v>
      </c>
      <c r="D830" s="20" t="n">
        <v>1</v>
      </c>
      <c r="E830" s="17" t="n">
        <v>3555.55</v>
      </c>
    </row>
    <row r="831" customFormat="false" ht="15" hidden="false" customHeight="false" outlineLevel="0" collapsed="false">
      <c r="A831" s="19" t="s">
        <v>832</v>
      </c>
      <c r="B831" s="19" t="s">
        <v>97</v>
      </c>
      <c r="C831" s="19" t="s">
        <v>218</v>
      </c>
      <c r="D831" s="20" t="n">
        <v>1</v>
      </c>
      <c r="E831" s="17" t="n">
        <v>4303.35</v>
      </c>
    </row>
    <row r="832" customFormat="false" ht="15" hidden="false" customHeight="false" outlineLevel="0" collapsed="false">
      <c r="A832" s="19" t="s">
        <v>832</v>
      </c>
      <c r="B832" s="19" t="s">
        <v>97</v>
      </c>
      <c r="C832" s="19" t="s">
        <v>207</v>
      </c>
      <c r="D832" s="20" t="n">
        <v>1</v>
      </c>
      <c r="E832" s="17" t="n">
        <v>724.05</v>
      </c>
    </row>
    <row r="833" customFormat="false" ht="15" hidden="false" customHeight="false" outlineLevel="0" collapsed="false">
      <c r="A833" s="19" t="s">
        <v>833</v>
      </c>
      <c r="B833" s="19" t="s">
        <v>108</v>
      </c>
      <c r="C833" s="19" t="s">
        <v>207</v>
      </c>
      <c r="D833" s="20" t="n">
        <v>0.95</v>
      </c>
      <c r="E833" s="17" t="n">
        <v>1916</v>
      </c>
    </row>
    <row r="834" customFormat="false" ht="15" hidden="false" customHeight="false" outlineLevel="0" collapsed="false">
      <c r="A834" s="19" t="s">
        <v>834</v>
      </c>
      <c r="B834" s="19" t="s">
        <v>110</v>
      </c>
      <c r="C834" s="19" t="s">
        <v>207</v>
      </c>
      <c r="D834" s="20" t="n">
        <v>0.95</v>
      </c>
      <c r="E834" s="17" t="n">
        <v>1631.5</v>
      </c>
    </row>
    <row r="835" customFormat="false" ht="15" hidden="false" customHeight="false" outlineLevel="0" collapsed="false">
      <c r="A835" s="19" t="s">
        <v>835</v>
      </c>
      <c r="B835" s="19" t="s">
        <v>113</v>
      </c>
      <c r="C835" s="19" t="s">
        <v>207</v>
      </c>
      <c r="D835" s="20" t="n">
        <v>0.85</v>
      </c>
      <c r="E835" s="17" t="n">
        <v>2275.8</v>
      </c>
    </row>
    <row r="836" customFormat="false" ht="15" hidden="false" customHeight="false" outlineLevel="0" collapsed="false">
      <c r="A836" s="19" t="s">
        <v>836</v>
      </c>
      <c r="B836" s="19" t="s">
        <v>117</v>
      </c>
      <c r="C836" s="19" t="s">
        <v>207</v>
      </c>
      <c r="D836" s="20" t="n">
        <v>0.8</v>
      </c>
      <c r="E836" s="17" t="n">
        <v>1178.4</v>
      </c>
    </row>
    <row r="837" customFormat="false" ht="15" hidden="false" customHeight="false" outlineLevel="0" collapsed="false">
      <c r="A837" s="19" t="s">
        <v>837</v>
      </c>
      <c r="B837" s="19" t="s">
        <v>120</v>
      </c>
      <c r="C837" s="19" t="s">
        <v>203</v>
      </c>
      <c r="D837" s="20" t="n">
        <v>1</v>
      </c>
      <c r="E837" s="17" t="n">
        <v>3823.3</v>
      </c>
    </row>
    <row r="838" customFormat="false" ht="15" hidden="false" customHeight="false" outlineLevel="0" collapsed="false">
      <c r="A838" s="19" t="s">
        <v>837</v>
      </c>
      <c r="B838" s="19" t="s">
        <v>120</v>
      </c>
      <c r="C838" s="19" t="s">
        <v>204</v>
      </c>
      <c r="D838" s="20" t="n">
        <v>1</v>
      </c>
      <c r="E838" s="17" t="n">
        <v>8085.65</v>
      </c>
    </row>
    <row r="839" customFormat="false" ht="15" hidden="false" customHeight="false" outlineLevel="0" collapsed="false">
      <c r="A839" s="19" t="s">
        <v>837</v>
      </c>
      <c r="B839" s="19" t="s">
        <v>120</v>
      </c>
      <c r="C839" s="19" t="s">
        <v>218</v>
      </c>
      <c r="D839" s="20" t="n">
        <v>1</v>
      </c>
      <c r="E839" s="17" t="n">
        <v>4129.4</v>
      </c>
    </row>
    <row r="840" customFormat="false" ht="15" hidden="false" customHeight="false" outlineLevel="0" collapsed="false">
      <c r="A840" s="19" t="s">
        <v>837</v>
      </c>
      <c r="B840" s="19" t="s">
        <v>120</v>
      </c>
      <c r="C840" s="19" t="s">
        <v>205</v>
      </c>
      <c r="D840" s="20" t="n">
        <v>1</v>
      </c>
      <c r="E840" s="17" t="n">
        <v>6385.05</v>
      </c>
    </row>
    <row r="841" customFormat="false" ht="15" hidden="false" customHeight="false" outlineLevel="0" collapsed="false">
      <c r="A841" s="19" t="s">
        <v>837</v>
      </c>
      <c r="B841" s="19" t="s">
        <v>120</v>
      </c>
      <c r="C841" s="19" t="s">
        <v>207</v>
      </c>
      <c r="D841" s="20" t="n">
        <v>1</v>
      </c>
      <c r="E841" s="17" t="n">
        <v>1056.6</v>
      </c>
    </row>
    <row r="842" customFormat="false" ht="15" hidden="false" customHeight="false" outlineLevel="0" collapsed="false">
      <c r="A842" s="19" t="s">
        <v>838</v>
      </c>
      <c r="B842" s="19" t="s">
        <v>124</v>
      </c>
      <c r="C842" s="19" t="s">
        <v>205</v>
      </c>
      <c r="D842" s="20" t="n">
        <v>0.95</v>
      </c>
      <c r="E842" s="17" t="n">
        <v>2893.25</v>
      </c>
    </row>
    <row r="843" customFormat="false" ht="15" hidden="false" customHeight="false" outlineLevel="0" collapsed="false">
      <c r="A843" s="19" t="s">
        <v>838</v>
      </c>
      <c r="B843" s="19" t="s">
        <v>124</v>
      </c>
      <c r="C843" s="19" t="s">
        <v>207</v>
      </c>
      <c r="D843" s="20" t="n">
        <v>0.1</v>
      </c>
      <c r="E843" s="17" t="n">
        <v>1164.9</v>
      </c>
    </row>
    <row r="844" customFormat="false" ht="15" hidden="false" customHeight="false" outlineLevel="0" collapsed="false">
      <c r="A844" s="19" t="s">
        <v>839</v>
      </c>
      <c r="B844" s="19" t="s">
        <v>127</v>
      </c>
      <c r="C844" s="19" t="s">
        <v>207</v>
      </c>
      <c r="D844" s="20" t="n">
        <v>0.95</v>
      </c>
      <c r="E844" s="17" t="n">
        <v>2689</v>
      </c>
    </row>
    <row r="845" customFormat="false" ht="15" hidden="false" customHeight="false" outlineLevel="0" collapsed="false">
      <c r="A845" s="19" t="s">
        <v>840</v>
      </c>
      <c r="B845" s="19" t="s">
        <v>134</v>
      </c>
      <c r="C845" s="19" t="s">
        <v>201</v>
      </c>
      <c r="D845" s="20" t="n">
        <v>1</v>
      </c>
      <c r="E845" s="17" t="n">
        <v>4696</v>
      </c>
    </row>
    <row r="846" customFormat="false" ht="15" hidden="false" customHeight="false" outlineLevel="0" collapsed="false">
      <c r="A846" s="19" t="s">
        <v>840</v>
      </c>
      <c r="B846" s="19" t="s">
        <v>134</v>
      </c>
      <c r="C846" s="19" t="s">
        <v>203</v>
      </c>
      <c r="D846" s="20" t="n">
        <v>1</v>
      </c>
      <c r="E846" s="17" t="n">
        <v>2461.65</v>
      </c>
    </row>
    <row r="847" customFormat="false" ht="15" hidden="false" customHeight="false" outlineLevel="0" collapsed="false">
      <c r="A847" s="19" t="s">
        <v>840</v>
      </c>
      <c r="B847" s="19" t="s">
        <v>134</v>
      </c>
      <c r="C847" s="19" t="s">
        <v>204</v>
      </c>
      <c r="D847" s="20" t="n">
        <v>1</v>
      </c>
      <c r="E847" s="17" t="n">
        <v>2758.85</v>
      </c>
    </row>
    <row r="848" customFormat="false" ht="15" hidden="false" customHeight="false" outlineLevel="0" collapsed="false">
      <c r="A848" s="19" t="s">
        <v>840</v>
      </c>
      <c r="B848" s="19" t="s">
        <v>134</v>
      </c>
      <c r="C848" s="19" t="s">
        <v>217</v>
      </c>
      <c r="D848" s="20" t="n">
        <v>1</v>
      </c>
      <c r="E848" s="17" t="n">
        <v>4350.7</v>
      </c>
    </row>
    <row r="849" customFormat="false" ht="15" hidden="false" customHeight="false" outlineLevel="0" collapsed="false">
      <c r="A849" s="19" t="s">
        <v>840</v>
      </c>
      <c r="B849" s="19" t="s">
        <v>134</v>
      </c>
      <c r="C849" s="19" t="s">
        <v>205</v>
      </c>
      <c r="D849" s="20" t="n">
        <v>1</v>
      </c>
      <c r="E849" s="17" t="n">
        <v>3189.05</v>
      </c>
    </row>
    <row r="850" customFormat="false" ht="15" hidden="false" customHeight="false" outlineLevel="0" collapsed="false">
      <c r="A850" s="19" t="s">
        <v>840</v>
      </c>
      <c r="B850" s="19" t="s">
        <v>134</v>
      </c>
      <c r="C850" s="19" t="s">
        <v>207</v>
      </c>
      <c r="D850" s="20" t="n">
        <v>1</v>
      </c>
      <c r="E850" s="17" t="n">
        <v>1837.5</v>
      </c>
    </row>
    <row r="851" customFormat="false" ht="15" hidden="false" customHeight="false" outlineLevel="0" collapsed="false">
      <c r="A851" s="19" t="s">
        <v>840</v>
      </c>
      <c r="B851" s="19" t="s">
        <v>134</v>
      </c>
      <c r="C851" s="19" t="s">
        <v>325</v>
      </c>
      <c r="D851" s="20" t="n">
        <v>1</v>
      </c>
      <c r="E851" s="17" t="n">
        <v>7600</v>
      </c>
    </row>
    <row r="852" customFormat="false" ht="15" hidden="false" customHeight="false" outlineLevel="0" collapsed="false">
      <c r="A852" s="19" t="s">
        <v>841</v>
      </c>
      <c r="B852" s="19" t="s">
        <v>138</v>
      </c>
      <c r="C852" s="19" t="s">
        <v>203</v>
      </c>
      <c r="D852" s="20" t="n">
        <v>1</v>
      </c>
      <c r="E852" s="17" t="n">
        <v>5121.3</v>
      </c>
    </row>
    <row r="853" customFormat="false" ht="15" hidden="false" customHeight="false" outlineLevel="0" collapsed="false">
      <c r="A853" s="19" t="s">
        <v>841</v>
      </c>
      <c r="B853" s="19" t="s">
        <v>138</v>
      </c>
      <c r="C853" s="19" t="s">
        <v>204</v>
      </c>
      <c r="D853" s="20" t="n">
        <v>1</v>
      </c>
      <c r="E853" s="17" t="n">
        <v>5716.9</v>
      </c>
    </row>
    <row r="854" customFormat="false" ht="15" hidden="false" customHeight="false" outlineLevel="0" collapsed="false">
      <c r="A854" s="19" t="s">
        <v>841</v>
      </c>
      <c r="B854" s="19" t="s">
        <v>138</v>
      </c>
      <c r="C854" s="19" t="s">
        <v>217</v>
      </c>
      <c r="D854" s="20" t="n">
        <v>1</v>
      </c>
      <c r="E854" s="17" t="n">
        <v>2824.9</v>
      </c>
    </row>
    <row r="855" customFormat="false" ht="15" hidden="false" customHeight="false" outlineLevel="0" collapsed="false">
      <c r="A855" s="19" t="s">
        <v>841</v>
      </c>
      <c r="B855" s="19" t="s">
        <v>138</v>
      </c>
      <c r="C855" s="19" t="s">
        <v>218</v>
      </c>
      <c r="D855" s="20" t="n">
        <v>1</v>
      </c>
      <c r="E855" s="17" t="n">
        <v>3094.15</v>
      </c>
    </row>
    <row r="856" customFormat="false" ht="15" hidden="false" customHeight="false" outlineLevel="0" collapsed="false">
      <c r="A856" s="19" t="s">
        <v>841</v>
      </c>
      <c r="B856" s="19" t="s">
        <v>138</v>
      </c>
      <c r="C856" s="19" t="s">
        <v>207</v>
      </c>
      <c r="D856" s="20" t="n">
        <v>1</v>
      </c>
      <c r="E856" s="17" t="n">
        <v>607.75</v>
      </c>
    </row>
    <row r="857" customFormat="false" ht="15" hidden="false" customHeight="false" outlineLevel="0" collapsed="false">
      <c r="A857" s="19" t="s">
        <v>842</v>
      </c>
      <c r="B857" s="19" t="s">
        <v>144</v>
      </c>
      <c r="C857" s="19" t="s">
        <v>207</v>
      </c>
      <c r="D857" s="20" t="n">
        <v>0.9</v>
      </c>
      <c r="E857" s="17" t="n">
        <v>1249.5</v>
      </c>
    </row>
    <row r="858" customFormat="false" ht="15" hidden="false" customHeight="false" outlineLevel="0" collapsed="false">
      <c r="A858" s="19" t="s">
        <v>843</v>
      </c>
      <c r="B858" s="19" t="s">
        <v>147</v>
      </c>
      <c r="C858" s="19" t="s">
        <v>203</v>
      </c>
      <c r="D858" s="20" t="n">
        <v>0.95</v>
      </c>
      <c r="E858" s="17" t="n">
        <v>3007.05</v>
      </c>
    </row>
    <row r="859" customFormat="false" ht="15" hidden="false" customHeight="false" outlineLevel="0" collapsed="false">
      <c r="A859" s="19" t="s">
        <v>843</v>
      </c>
      <c r="B859" s="19" t="s">
        <v>147</v>
      </c>
      <c r="C859" s="19" t="s">
        <v>218</v>
      </c>
      <c r="D859" s="20" t="n">
        <v>0.8</v>
      </c>
      <c r="E859" s="17" t="n">
        <v>12603.75</v>
      </c>
    </row>
    <row r="860" customFormat="false" ht="15" hidden="false" customHeight="false" outlineLevel="0" collapsed="false">
      <c r="A860" s="19" t="s">
        <v>843</v>
      </c>
      <c r="B860" s="19" t="s">
        <v>147</v>
      </c>
      <c r="C860" s="19" t="s">
        <v>205</v>
      </c>
      <c r="D860" s="20" t="n">
        <v>0.75</v>
      </c>
      <c r="E860" s="17" t="n">
        <v>35163</v>
      </c>
    </row>
    <row r="861" customFormat="false" ht="15" hidden="false" customHeight="false" outlineLevel="0" collapsed="false">
      <c r="A861" s="19" t="s">
        <v>844</v>
      </c>
      <c r="B861" s="19" t="s">
        <v>149</v>
      </c>
      <c r="C861" s="19" t="s">
        <v>207</v>
      </c>
      <c r="D861" s="20" t="n">
        <v>0.05</v>
      </c>
      <c r="E861" s="17" t="n">
        <v>309.05</v>
      </c>
    </row>
    <row r="862" customFormat="false" ht="15" hidden="false" customHeight="false" outlineLevel="0" collapsed="false">
      <c r="A862" s="19" t="s">
        <v>845</v>
      </c>
      <c r="B862" s="19" t="s">
        <v>152</v>
      </c>
      <c r="C862" s="19" t="s">
        <v>205</v>
      </c>
      <c r="D862" s="20" t="n">
        <v>0.95</v>
      </c>
      <c r="E862" s="17" t="n">
        <v>1622.1</v>
      </c>
    </row>
    <row r="863" customFormat="false" ht="15" hidden="false" customHeight="false" outlineLevel="0" collapsed="false">
      <c r="A863" s="19" t="s">
        <v>846</v>
      </c>
      <c r="B863" s="19" t="s">
        <v>154</v>
      </c>
      <c r="C863" s="19" t="s">
        <v>204</v>
      </c>
      <c r="D863" s="20" t="n">
        <v>0.7</v>
      </c>
      <c r="E863" s="17" t="n">
        <v>8086.8</v>
      </c>
    </row>
    <row r="864" customFormat="false" ht="15" hidden="false" customHeight="false" outlineLevel="0" collapsed="false">
      <c r="A864" s="19" t="s">
        <v>846</v>
      </c>
      <c r="B864" s="19" t="s">
        <v>154</v>
      </c>
      <c r="C864" s="19" t="s">
        <v>217</v>
      </c>
      <c r="D864" s="20" t="n">
        <v>0.65</v>
      </c>
      <c r="E864" s="17" t="n">
        <v>10489.2</v>
      </c>
    </row>
    <row r="865" customFormat="false" ht="15" hidden="false" customHeight="false" outlineLevel="0" collapsed="false">
      <c r="A865" s="19" t="s">
        <v>846</v>
      </c>
      <c r="B865" s="19" t="s">
        <v>154</v>
      </c>
      <c r="C865" s="19" t="s">
        <v>205</v>
      </c>
      <c r="D865" s="20" t="n">
        <v>0.3</v>
      </c>
      <c r="E865" s="17" t="n">
        <v>8988.45</v>
      </c>
    </row>
    <row r="866" customFormat="false" ht="15" hidden="false" customHeight="false" outlineLevel="0" collapsed="false">
      <c r="A866" s="19" t="s">
        <v>847</v>
      </c>
      <c r="B866" s="19" t="s">
        <v>156</v>
      </c>
      <c r="C866" s="19" t="s">
        <v>203</v>
      </c>
      <c r="D866" s="20" t="n">
        <v>1</v>
      </c>
      <c r="E866" s="17" t="n">
        <v>1844.55</v>
      </c>
    </row>
    <row r="867" customFormat="false" ht="15" hidden="false" customHeight="false" outlineLevel="0" collapsed="false">
      <c r="A867" s="19" t="s">
        <v>847</v>
      </c>
      <c r="B867" s="19" t="s">
        <v>156</v>
      </c>
      <c r="C867" s="19" t="s">
        <v>217</v>
      </c>
      <c r="D867" s="20" t="n">
        <v>1</v>
      </c>
      <c r="E867" s="17" t="n">
        <v>1708.4</v>
      </c>
    </row>
    <row r="868" customFormat="false" ht="15" hidden="false" customHeight="false" outlineLevel="0" collapsed="false">
      <c r="A868" s="19" t="s">
        <v>847</v>
      </c>
      <c r="B868" s="19" t="s">
        <v>156</v>
      </c>
      <c r="C868" s="19" t="s">
        <v>206</v>
      </c>
      <c r="D868" s="20" t="n">
        <v>1</v>
      </c>
      <c r="E868" s="17" t="n">
        <v>1496.3</v>
      </c>
    </row>
    <row r="869" customFormat="false" ht="15" hidden="false" customHeight="false" outlineLevel="0" collapsed="false">
      <c r="A869" s="19" t="s">
        <v>847</v>
      </c>
      <c r="B869" s="19" t="s">
        <v>156</v>
      </c>
      <c r="C869" s="19" t="s">
        <v>207</v>
      </c>
      <c r="D869" s="20" t="n">
        <v>1</v>
      </c>
      <c r="E869" s="17" t="n">
        <v>2126</v>
      </c>
    </row>
    <row r="870" customFormat="false" ht="15" hidden="false" customHeight="false" outlineLevel="0" collapsed="false">
      <c r="A870" s="19" t="s">
        <v>848</v>
      </c>
      <c r="B870" s="19" t="s">
        <v>159</v>
      </c>
      <c r="C870" s="19" t="s">
        <v>217</v>
      </c>
      <c r="D870" s="20" t="n">
        <v>0.9</v>
      </c>
      <c r="E870" s="17" t="n">
        <v>24445</v>
      </c>
    </row>
    <row r="871" customFormat="false" ht="15" hidden="false" customHeight="false" outlineLevel="0" collapsed="false">
      <c r="A871" s="19" t="s">
        <v>848</v>
      </c>
      <c r="B871" s="19" t="s">
        <v>159</v>
      </c>
      <c r="C871" s="19" t="s">
        <v>218</v>
      </c>
      <c r="D871" s="20" t="n">
        <v>0.65</v>
      </c>
      <c r="E871" s="17" t="n">
        <v>48537.2</v>
      </c>
    </row>
    <row r="872" customFormat="false" ht="15" hidden="false" customHeight="false" outlineLevel="0" collapsed="false">
      <c r="A872" s="19" t="s">
        <v>848</v>
      </c>
      <c r="B872" s="19" t="s">
        <v>159</v>
      </c>
      <c r="C872" s="19" t="s">
        <v>361</v>
      </c>
      <c r="D872" s="20" t="n">
        <v>1</v>
      </c>
      <c r="E872" s="17" t="n">
        <v>4100</v>
      </c>
    </row>
    <row r="873" customFormat="false" ht="15" hidden="false" customHeight="false" outlineLevel="0" collapsed="false">
      <c r="A873" s="19" t="s">
        <v>849</v>
      </c>
      <c r="B873" s="19" t="s">
        <v>163</v>
      </c>
      <c r="C873" s="19" t="s">
        <v>207</v>
      </c>
      <c r="D873" s="20" t="n">
        <v>0.35</v>
      </c>
      <c r="E873" s="17" t="n">
        <v>3044.4</v>
      </c>
    </row>
    <row r="874" customFormat="false" ht="15" hidden="false" customHeight="false" outlineLevel="0" collapsed="false">
      <c r="A874" s="19" t="s">
        <v>850</v>
      </c>
      <c r="B874" s="19" t="s">
        <v>165</v>
      </c>
      <c r="C874" s="19" t="s">
        <v>203</v>
      </c>
      <c r="D874" s="20" t="n">
        <v>1</v>
      </c>
      <c r="E874" s="17" t="n">
        <v>3515.1</v>
      </c>
    </row>
    <row r="875" customFormat="false" ht="15" hidden="false" customHeight="false" outlineLevel="0" collapsed="false">
      <c r="A875" s="19" t="s">
        <v>850</v>
      </c>
      <c r="B875" s="19" t="s">
        <v>165</v>
      </c>
      <c r="C875" s="19" t="s">
        <v>205</v>
      </c>
      <c r="D875" s="20" t="n">
        <v>1</v>
      </c>
      <c r="E875" s="17" t="n">
        <v>2315.2</v>
      </c>
    </row>
    <row r="876" customFormat="false" ht="15" hidden="false" customHeight="false" outlineLevel="0" collapsed="false">
      <c r="A876" s="19" t="s">
        <v>850</v>
      </c>
      <c r="B876" s="19" t="s">
        <v>165</v>
      </c>
      <c r="C876" s="19" t="s">
        <v>207</v>
      </c>
      <c r="D876" s="20" t="n">
        <v>1</v>
      </c>
      <c r="E876" s="17" t="n">
        <v>1098.8</v>
      </c>
    </row>
    <row r="877" customFormat="false" ht="15" hidden="false" customHeight="false" outlineLevel="0" collapsed="false">
      <c r="A877" s="19" t="s">
        <v>850</v>
      </c>
      <c r="B877" s="19" t="s">
        <v>165</v>
      </c>
      <c r="C877" s="19" t="s">
        <v>371</v>
      </c>
      <c r="D877" s="20" t="n">
        <v>1</v>
      </c>
      <c r="E877" s="17" t="n">
        <v>5650</v>
      </c>
    </row>
    <row r="878" customFormat="false" ht="15" hidden="false" customHeight="false" outlineLevel="0" collapsed="false">
      <c r="A878" s="19" t="s">
        <v>850</v>
      </c>
      <c r="B878" s="19" t="s">
        <v>165</v>
      </c>
      <c r="C878" s="19" t="s">
        <v>373</v>
      </c>
      <c r="D878" s="20" t="n">
        <v>1</v>
      </c>
      <c r="E878" s="17" t="n">
        <v>2550</v>
      </c>
    </row>
    <row r="879" customFormat="false" ht="15" hidden="false" customHeight="false" outlineLevel="0" collapsed="false">
      <c r="A879" s="19" t="s">
        <v>851</v>
      </c>
      <c r="B879" s="19" t="s">
        <v>167</v>
      </c>
      <c r="C879" s="19" t="s">
        <v>201</v>
      </c>
      <c r="D879" s="20" t="n">
        <v>0.95</v>
      </c>
      <c r="E879" s="17" t="n">
        <v>3333.7</v>
      </c>
    </row>
    <row r="880" customFormat="false" ht="15" hidden="false" customHeight="false" outlineLevel="0" collapsed="false">
      <c r="A880" s="19" t="s">
        <v>851</v>
      </c>
      <c r="B880" s="19" t="s">
        <v>167</v>
      </c>
      <c r="C880" s="19" t="s">
        <v>218</v>
      </c>
      <c r="D880" s="20" t="n">
        <v>0.55</v>
      </c>
      <c r="E880" s="17" t="n">
        <v>15050</v>
      </c>
    </row>
    <row r="881" customFormat="false" ht="15" hidden="false" customHeight="false" outlineLevel="0" collapsed="false">
      <c r="A881" s="19" t="s">
        <v>851</v>
      </c>
      <c r="B881" s="19" t="s">
        <v>167</v>
      </c>
      <c r="C881" s="19" t="s">
        <v>205</v>
      </c>
      <c r="D881" s="20" t="n">
        <v>0.3</v>
      </c>
      <c r="E881" s="17" t="n">
        <v>9982.35</v>
      </c>
    </row>
    <row r="882" customFormat="false" ht="15" hidden="false" customHeight="false" outlineLevel="0" collapsed="false">
      <c r="A882" s="19" t="s">
        <v>851</v>
      </c>
      <c r="B882" s="19" t="s">
        <v>167</v>
      </c>
      <c r="C882" s="19" t="s">
        <v>206</v>
      </c>
      <c r="D882" s="20" t="n">
        <v>0.05</v>
      </c>
      <c r="E882" s="17" t="n">
        <v>3258.6</v>
      </c>
    </row>
    <row r="883" customFormat="false" ht="15" hidden="false" customHeight="false" outlineLevel="0" collapsed="false">
      <c r="A883" s="19" t="s">
        <v>852</v>
      </c>
      <c r="B883" s="19" t="s">
        <v>169</v>
      </c>
      <c r="C883" s="19" t="s">
        <v>217</v>
      </c>
      <c r="D883" s="20" t="n">
        <v>0.5</v>
      </c>
      <c r="E883" s="17" t="n">
        <v>22388.1</v>
      </c>
    </row>
    <row r="884" customFormat="false" ht="15" hidden="false" customHeight="false" outlineLevel="0" collapsed="false">
      <c r="A884" s="19" t="s">
        <v>852</v>
      </c>
      <c r="B884" s="19" t="s">
        <v>169</v>
      </c>
      <c r="C884" s="19" t="s">
        <v>218</v>
      </c>
      <c r="D884" s="20" t="n">
        <v>0.55</v>
      </c>
      <c r="E884" s="17" t="n">
        <v>21780.3</v>
      </c>
    </row>
    <row r="885" customFormat="false" ht="15" hidden="false" customHeight="false" outlineLevel="0" collapsed="false">
      <c r="A885" s="19" t="s">
        <v>852</v>
      </c>
      <c r="B885" s="19" t="s">
        <v>169</v>
      </c>
      <c r="C885" s="19" t="s">
        <v>205</v>
      </c>
      <c r="D885" s="20" t="n">
        <v>0.15</v>
      </c>
      <c r="E885" s="17" t="n">
        <v>13119.1</v>
      </c>
    </row>
    <row r="886" customFormat="false" ht="15" hidden="false" customHeight="false" outlineLevel="0" collapsed="false">
      <c r="A886" s="19" t="s">
        <v>852</v>
      </c>
      <c r="B886" s="19" t="s">
        <v>169</v>
      </c>
      <c r="C886" s="19" t="s">
        <v>206</v>
      </c>
      <c r="D886" s="20" t="n">
        <v>0.05</v>
      </c>
      <c r="E886" s="17" t="n">
        <v>10705.9</v>
      </c>
    </row>
    <row r="887" customFormat="false" ht="15" hidden="false" customHeight="false" outlineLevel="0" collapsed="false">
      <c r="A887" s="19" t="s">
        <v>853</v>
      </c>
      <c r="B887" s="19" t="s">
        <v>171</v>
      </c>
      <c r="C887" s="19" t="s">
        <v>203</v>
      </c>
      <c r="D887" s="20" t="n">
        <v>0.95</v>
      </c>
      <c r="E887" s="17" t="n">
        <v>11429.85</v>
      </c>
    </row>
    <row r="888" customFormat="false" ht="15" hidden="false" customHeight="false" outlineLevel="0" collapsed="false">
      <c r="A888" s="19" t="s">
        <v>853</v>
      </c>
      <c r="B888" s="19" t="s">
        <v>171</v>
      </c>
      <c r="C888" s="19" t="s">
        <v>204</v>
      </c>
      <c r="D888" s="20" t="n">
        <v>0.95</v>
      </c>
      <c r="E888" s="17" t="n">
        <v>8575.3</v>
      </c>
    </row>
    <row r="889" customFormat="false" ht="15" hidden="false" customHeight="false" outlineLevel="0" collapsed="false">
      <c r="A889" s="19" t="s">
        <v>853</v>
      </c>
      <c r="B889" s="19" t="s">
        <v>171</v>
      </c>
      <c r="C889" s="19" t="s">
        <v>217</v>
      </c>
      <c r="D889" s="20" t="n">
        <v>0.85</v>
      </c>
      <c r="E889" s="17" t="n">
        <v>9589.25</v>
      </c>
    </row>
    <row r="890" customFormat="false" ht="15" hidden="false" customHeight="false" outlineLevel="0" collapsed="false">
      <c r="A890" s="19" t="s">
        <v>853</v>
      </c>
      <c r="B890" s="19" t="s">
        <v>171</v>
      </c>
      <c r="C890" s="19" t="s">
        <v>205</v>
      </c>
      <c r="D890" s="20" t="n">
        <v>0.15</v>
      </c>
      <c r="E890" s="17" t="n">
        <v>8900.85</v>
      </c>
    </row>
    <row r="891" customFormat="false" ht="15" hidden="false" customHeight="false" outlineLevel="0" collapsed="false">
      <c r="A891" s="19" t="s">
        <v>853</v>
      </c>
      <c r="B891" s="19" t="s">
        <v>171</v>
      </c>
      <c r="C891" s="19" t="s">
        <v>389</v>
      </c>
      <c r="D891" s="20" t="n">
        <v>0.5</v>
      </c>
      <c r="E891" s="17" t="n">
        <v>3075</v>
      </c>
    </row>
    <row r="892" customFormat="false" ht="15" hidden="false" customHeight="false" outlineLevel="0" collapsed="false">
      <c r="A892" s="19" t="s">
        <v>854</v>
      </c>
      <c r="B892" s="19" t="s">
        <v>174</v>
      </c>
      <c r="C892" s="19" t="s">
        <v>217</v>
      </c>
      <c r="D892" s="20" t="n">
        <v>0.9</v>
      </c>
      <c r="E892" s="17" t="n">
        <v>29641</v>
      </c>
    </row>
    <row r="893" customFormat="false" ht="15" hidden="false" customHeight="false" outlineLevel="0" collapsed="false">
      <c r="A893" s="19" t="s">
        <v>855</v>
      </c>
      <c r="B893" s="19" t="s">
        <v>176</v>
      </c>
      <c r="C893" s="19" t="s">
        <v>203</v>
      </c>
      <c r="D893" s="20" t="n">
        <v>0.6</v>
      </c>
      <c r="E893" s="17" t="n">
        <v>11029.2</v>
      </c>
    </row>
    <row r="894" customFormat="false" ht="15" hidden="false" customHeight="false" outlineLevel="0" collapsed="false">
      <c r="A894" s="19" t="s">
        <v>855</v>
      </c>
      <c r="B894" s="19" t="s">
        <v>176</v>
      </c>
      <c r="C894" s="19" t="s">
        <v>204</v>
      </c>
      <c r="D894" s="20" t="n">
        <v>0.1</v>
      </c>
      <c r="E894" s="17" t="n">
        <v>6000.85</v>
      </c>
    </row>
    <row r="895" customFormat="false" ht="15" hidden="false" customHeight="false" outlineLevel="0" collapsed="false">
      <c r="A895" s="19" t="s">
        <v>856</v>
      </c>
      <c r="B895" s="19" t="s">
        <v>178</v>
      </c>
      <c r="C895" s="19" t="s">
        <v>205</v>
      </c>
      <c r="D895" s="20" t="n">
        <v>0.45</v>
      </c>
      <c r="E895" s="17" t="n">
        <v>8671.5</v>
      </c>
    </row>
    <row r="896" customFormat="false" ht="15" hidden="false" customHeight="false" outlineLevel="0" collapsed="false">
      <c r="A896" s="19" t="s">
        <v>857</v>
      </c>
      <c r="B896" s="19" t="s">
        <v>180</v>
      </c>
      <c r="C896" s="19" t="s">
        <v>201</v>
      </c>
      <c r="D896" s="20" t="n">
        <v>0.95</v>
      </c>
      <c r="E896" s="17" t="n">
        <v>946.35</v>
      </c>
    </row>
    <row r="897" customFormat="false" ht="15" hidden="false" customHeight="false" outlineLevel="0" collapsed="false">
      <c r="A897" s="19" t="s">
        <v>857</v>
      </c>
      <c r="B897" s="19" t="s">
        <v>180</v>
      </c>
      <c r="C897" s="19" t="s">
        <v>203</v>
      </c>
      <c r="D897" s="20" t="n">
        <v>0.45</v>
      </c>
      <c r="E897" s="17" t="n">
        <v>8932.8</v>
      </c>
    </row>
    <row r="898" customFormat="false" ht="15" hidden="false" customHeight="false" outlineLevel="0" collapsed="false">
      <c r="A898" s="19" t="s">
        <v>857</v>
      </c>
      <c r="B898" s="19" t="s">
        <v>180</v>
      </c>
      <c r="C898" s="19" t="s">
        <v>204</v>
      </c>
      <c r="D898" s="20" t="n">
        <v>0.05</v>
      </c>
      <c r="E898" s="17" t="n">
        <v>1054.5</v>
      </c>
    </row>
    <row r="899" customFormat="false" ht="15" hidden="false" customHeight="false" outlineLevel="0" collapsed="false">
      <c r="A899" s="19" t="s">
        <v>858</v>
      </c>
      <c r="B899" s="19" t="s">
        <v>182</v>
      </c>
      <c r="C899" s="19" t="s">
        <v>203</v>
      </c>
      <c r="D899" s="20" t="n">
        <v>0.8</v>
      </c>
      <c r="E899" s="17" t="n">
        <v>7451.1</v>
      </c>
    </row>
    <row r="900" customFormat="false" ht="15" hidden="false" customHeight="false" outlineLevel="0" collapsed="false">
      <c r="A900" s="19" t="s">
        <v>858</v>
      </c>
      <c r="B900" s="19" t="s">
        <v>182</v>
      </c>
      <c r="C900" s="19" t="s">
        <v>205</v>
      </c>
      <c r="D900" s="20" t="n">
        <v>0.55</v>
      </c>
      <c r="E900" s="17" t="n">
        <v>18042.9</v>
      </c>
    </row>
    <row r="901" customFormat="false" ht="15" hidden="false" customHeight="false" outlineLevel="0" collapsed="false">
      <c r="A901" s="19" t="s">
        <v>859</v>
      </c>
      <c r="B901" s="19" t="s">
        <v>185</v>
      </c>
      <c r="C901" s="19" t="s">
        <v>203</v>
      </c>
      <c r="D901" s="20" t="n">
        <v>0.65</v>
      </c>
      <c r="E901" s="17" t="n">
        <v>40222.7</v>
      </c>
    </row>
    <row r="902" customFormat="false" ht="15" hidden="false" customHeight="false" outlineLevel="0" collapsed="false">
      <c r="A902" s="19" t="s">
        <v>859</v>
      </c>
      <c r="B902" s="19" t="s">
        <v>185</v>
      </c>
      <c r="C902" s="19" t="s">
        <v>204</v>
      </c>
      <c r="D902" s="20" t="n">
        <v>0.65</v>
      </c>
      <c r="E902" s="17" t="n">
        <v>60624.5</v>
      </c>
    </row>
    <row r="903" customFormat="false" ht="15" hidden="false" customHeight="false" outlineLevel="0" collapsed="false">
      <c r="A903" s="19" t="s">
        <v>859</v>
      </c>
      <c r="B903" s="19" t="s">
        <v>185</v>
      </c>
      <c r="C903" s="19" t="s">
        <v>205</v>
      </c>
      <c r="D903" s="20" t="n">
        <v>0.15</v>
      </c>
      <c r="E903" s="17" t="n">
        <v>17574.45</v>
      </c>
    </row>
    <row r="904" customFormat="false" ht="15" hidden="false" customHeight="false" outlineLevel="0" collapsed="false">
      <c r="A904" s="19" t="s">
        <v>860</v>
      </c>
      <c r="B904" s="19" t="s">
        <v>187</v>
      </c>
      <c r="C904" s="19" t="s">
        <v>205</v>
      </c>
      <c r="D904" s="20" t="n">
        <v>0.5</v>
      </c>
      <c r="E904" s="17" t="n">
        <v>22559.25</v>
      </c>
    </row>
    <row r="905" customFormat="false" ht="15" hidden="false" customHeight="false" outlineLevel="0" collapsed="false">
      <c r="A905" s="19" t="s">
        <v>861</v>
      </c>
      <c r="B905" s="19" t="s">
        <v>189</v>
      </c>
      <c r="C905" s="19" t="s">
        <v>203</v>
      </c>
      <c r="D905" s="20" t="n">
        <v>0.4</v>
      </c>
      <c r="E905" s="17" t="n">
        <v>13323.6</v>
      </c>
    </row>
    <row r="906" customFormat="false" ht="15" hidden="false" customHeight="false" outlineLevel="0" collapsed="false">
      <c r="A906" s="19" t="s">
        <v>861</v>
      </c>
      <c r="B906" s="19" t="s">
        <v>189</v>
      </c>
      <c r="C906" s="19" t="s">
        <v>204</v>
      </c>
      <c r="D906" s="20" t="n">
        <v>0.05</v>
      </c>
      <c r="E906" s="17" t="n">
        <v>2614.9</v>
      </c>
    </row>
    <row r="907" customFormat="false" ht="15" hidden="false" customHeight="false" outlineLevel="0" collapsed="false">
      <c r="A907" s="19" t="s">
        <v>862</v>
      </c>
      <c r="B907" s="19" t="s">
        <v>192</v>
      </c>
      <c r="C907" s="19" t="s">
        <v>203</v>
      </c>
      <c r="D907" s="20" t="n">
        <v>0.5</v>
      </c>
      <c r="E907" s="17" t="n">
        <v>18490.5</v>
      </c>
    </row>
    <row r="908" customFormat="false" ht="15" hidden="false" customHeight="false" outlineLevel="0" collapsed="false">
      <c r="A908" s="19" t="s">
        <v>862</v>
      </c>
      <c r="B908" s="19" t="s">
        <v>192</v>
      </c>
      <c r="C908" s="19" t="s">
        <v>217</v>
      </c>
      <c r="D908" s="20" t="n">
        <v>0.3</v>
      </c>
      <c r="E908" s="17" t="n">
        <v>15432</v>
      </c>
    </row>
    <row r="909" customFormat="false" ht="15" hidden="false" customHeight="false" outlineLevel="0" collapsed="false">
      <c r="A909" s="19" t="s">
        <v>863</v>
      </c>
      <c r="B909" s="19" t="s">
        <v>117</v>
      </c>
      <c r="C909" s="19" t="s">
        <v>207</v>
      </c>
      <c r="D909" s="20" t="n">
        <v>0.9</v>
      </c>
      <c r="E909" s="17" t="n">
        <v>589.2</v>
      </c>
    </row>
    <row r="910" customFormat="false" ht="15" hidden="false" customHeight="false" outlineLevel="0" collapsed="false">
      <c r="A910" s="19" t="s">
        <v>863</v>
      </c>
      <c r="B910" s="19" t="s">
        <v>117</v>
      </c>
      <c r="C910" s="19" t="s">
        <v>293</v>
      </c>
      <c r="D910" s="20" t="n">
        <v>0.5</v>
      </c>
      <c r="E910" s="17" t="n">
        <v>4925</v>
      </c>
    </row>
    <row r="911" customFormat="false" ht="15" hidden="false" customHeight="false" outlineLevel="0" collapsed="false">
      <c r="A911" s="19" t="s">
        <v>864</v>
      </c>
      <c r="B911" s="19" t="s">
        <v>124</v>
      </c>
      <c r="C911" s="19" t="s">
        <v>207</v>
      </c>
      <c r="D911" s="20" t="n">
        <v>0.3</v>
      </c>
      <c r="E911" s="17" t="n">
        <v>2329.8</v>
      </c>
    </row>
    <row r="912" customFormat="false" ht="15" hidden="false" customHeight="false" outlineLevel="0" collapsed="false">
      <c r="A912" s="19" t="s">
        <v>865</v>
      </c>
      <c r="B912" s="19" t="s">
        <v>142</v>
      </c>
      <c r="C912" s="19" t="s">
        <v>207</v>
      </c>
      <c r="D912" s="20" t="n">
        <v>0.15</v>
      </c>
      <c r="E912" s="17" t="n">
        <v>1501.2</v>
      </c>
    </row>
    <row r="913" customFormat="false" ht="15" hidden="false" customHeight="false" outlineLevel="0" collapsed="false">
      <c r="A913" s="19" t="s">
        <v>866</v>
      </c>
      <c r="B913" s="19" t="s">
        <v>147</v>
      </c>
      <c r="C913" s="19" t="s">
        <v>218</v>
      </c>
      <c r="D913" s="20" t="n">
        <v>0.95</v>
      </c>
      <c r="E913" s="17" t="n">
        <v>7562.25</v>
      </c>
    </row>
    <row r="914" customFormat="false" ht="15" hidden="false" customHeight="false" outlineLevel="0" collapsed="false">
      <c r="A914" s="19" t="s">
        <v>866</v>
      </c>
      <c r="B914" s="19" t="s">
        <v>147</v>
      </c>
      <c r="C914" s="19" t="s">
        <v>205</v>
      </c>
      <c r="D914" s="20" t="n">
        <v>0.9</v>
      </c>
      <c r="E914" s="17" t="n">
        <v>11721</v>
      </c>
    </row>
    <row r="915" customFormat="false" ht="15" hidden="false" customHeight="false" outlineLevel="0" collapsed="false">
      <c r="A915" s="19" t="s">
        <v>867</v>
      </c>
      <c r="B915" s="19" t="s">
        <v>152</v>
      </c>
      <c r="C915" s="19" t="s">
        <v>207</v>
      </c>
      <c r="D915" s="20" t="n">
        <v>0.25</v>
      </c>
      <c r="E915" s="17" t="n">
        <v>770</v>
      </c>
    </row>
    <row r="916" customFormat="false" ht="15" hidden="false" customHeight="false" outlineLevel="0" collapsed="false">
      <c r="A916" s="19" t="s">
        <v>868</v>
      </c>
      <c r="B916" s="19" t="s">
        <v>154</v>
      </c>
      <c r="C916" s="19" t="s">
        <v>204</v>
      </c>
      <c r="D916" s="20" t="n">
        <v>0.8</v>
      </c>
      <c r="E916" s="17" t="n">
        <v>5391.2</v>
      </c>
    </row>
    <row r="917" customFormat="false" ht="15" hidden="false" customHeight="false" outlineLevel="0" collapsed="false">
      <c r="A917" s="19" t="s">
        <v>868</v>
      </c>
      <c r="B917" s="19" t="s">
        <v>154</v>
      </c>
      <c r="C917" s="19" t="s">
        <v>217</v>
      </c>
      <c r="D917" s="20" t="n">
        <v>0.8</v>
      </c>
      <c r="E917" s="17" t="n">
        <v>7866.9</v>
      </c>
    </row>
    <row r="918" customFormat="false" ht="15" hidden="false" customHeight="false" outlineLevel="0" collapsed="false">
      <c r="A918" s="19" t="s">
        <v>868</v>
      </c>
      <c r="B918" s="19" t="s">
        <v>154</v>
      </c>
      <c r="C918" s="19" t="s">
        <v>205</v>
      </c>
      <c r="D918" s="20" t="n">
        <v>0.5</v>
      </c>
      <c r="E918" s="17" t="n">
        <v>11984.6</v>
      </c>
    </row>
    <row r="919" customFormat="false" ht="15" hidden="false" customHeight="false" outlineLevel="0" collapsed="false">
      <c r="A919" s="19" t="s">
        <v>869</v>
      </c>
      <c r="B919" s="19" t="s">
        <v>159</v>
      </c>
      <c r="C919" s="19" t="s">
        <v>217</v>
      </c>
      <c r="D919" s="20" t="n">
        <v>0.95</v>
      </c>
      <c r="E919" s="17" t="n">
        <v>4889</v>
      </c>
    </row>
    <row r="920" customFormat="false" ht="15" hidden="false" customHeight="false" outlineLevel="0" collapsed="false">
      <c r="A920" s="19" t="s">
        <v>869</v>
      </c>
      <c r="B920" s="19" t="s">
        <v>159</v>
      </c>
      <c r="C920" s="19" t="s">
        <v>218</v>
      </c>
      <c r="D920" s="20" t="n">
        <v>0.8</v>
      </c>
      <c r="E920" s="17" t="n">
        <v>18201.45</v>
      </c>
    </row>
    <row r="921" customFormat="false" ht="15" hidden="false" customHeight="false" outlineLevel="0" collapsed="false">
      <c r="A921" s="19" t="s">
        <v>870</v>
      </c>
      <c r="B921" s="19" t="s">
        <v>167</v>
      </c>
      <c r="C921" s="19" t="s">
        <v>218</v>
      </c>
      <c r="D921" s="20" t="n">
        <v>0.7</v>
      </c>
      <c r="E921" s="17" t="n">
        <v>11287.5</v>
      </c>
    </row>
    <row r="922" customFormat="false" ht="15" hidden="false" customHeight="false" outlineLevel="0" collapsed="false">
      <c r="A922" s="19" t="s">
        <v>870</v>
      </c>
      <c r="B922" s="19" t="s">
        <v>167</v>
      </c>
      <c r="C922" s="19" t="s">
        <v>205</v>
      </c>
      <c r="D922" s="20" t="n">
        <v>0.5</v>
      </c>
      <c r="E922" s="17" t="n">
        <v>13309.8</v>
      </c>
    </row>
    <row r="923" customFormat="false" ht="15" hidden="false" customHeight="false" outlineLevel="0" collapsed="false">
      <c r="A923" s="19" t="s">
        <v>870</v>
      </c>
      <c r="B923" s="19" t="s">
        <v>167</v>
      </c>
      <c r="C923" s="19" t="s">
        <v>206</v>
      </c>
      <c r="D923" s="20" t="n">
        <v>0.2</v>
      </c>
      <c r="E923" s="17" t="n">
        <v>9775.8</v>
      </c>
    </row>
    <row r="924" customFormat="false" ht="15" hidden="false" customHeight="false" outlineLevel="0" collapsed="false">
      <c r="A924" s="19" t="s">
        <v>871</v>
      </c>
      <c r="B924" s="19" t="s">
        <v>171</v>
      </c>
      <c r="C924" s="19" t="s">
        <v>217</v>
      </c>
      <c r="D924" s="20" t="n">
        <v>0.95</v>
      </c>
      <c r="E924" s="17" t="n">
        <v>3835.7</v>
      </c>
    </row>
    <row r="925" customFormat="false" ht="15" hidden="false" customHeight="false" outlineLevel="0" collapsed="false">
      <c r="A925" s="19" t="s">
        <v>871</v>
      </c>
      <c r="B925" s="19" t="s">
        <v>171</v>
      </c>
      <c r="C925" s="19" t="s">
        <v>205</v>
      </c>
      <c r="D925" s="20" t="n">
        <v>0.35</v>
      </c>
      <c r="E925" s="17" t="n">
        <v>11867.8</v>
      </c>
    </row>
    <row r="926" customFormat="false" ht="15" hidden="false" customHeight="false" outlineLevel="0" collapsed="false">
      <c r="A926" s="19" t="s">
        <v>871</v>
      </c>
      <c r="B926" s="19" t="s">
        <v>171</v>
      </c>
      <c r="C926" s="19" t="s">
        <v>389</v>
      </c>
      <c r="D926" s="20" t="n">
        <v>1</v>
      </c>
      <c r="E926" s="17" t="n">
        <v>3075</v>
      </c>
    </row>
    <row r="927" customFormat="false" ht="15" hidden="false" customHeight="false" outlineLevel="0" collapsed="false">
      <c r="A927" s="19" t="s">
        <v>872</v>
      </c>
      <c r="B927" s="19" t="s">
        <v>178</v>
      </c>
      <c r="C927" s="19" t="s">
        <v>205</v>
      </c>
      <c r="D927" s="20" t="n">
        <v>0.7</v>
      </c>
      <c r="E927" s="17" t="n">
        <v>8671.5</v>
      </c>
    </row>
    <row r="928" customFormat="false" ht="15" hidden="false" customHeight="false" outlineLevel="0" collapsed="false">
      <c r="A928" s="19" t="s">
        <v>873</v>
      </c>
      <c r="B928" s="19" t="s">
        <v>180</v>
      </c>
      <c r="C928" s="19" t="s">
        <v>203</v>
      </c>
      <c r="D928" s="20" t="n">
        <v>0.65</v>
      </c>
      <c r="E928" s="17" t="n">
        <v>8932.8</v>
      </c>
    </row>
    <row r="929" customFormat="false" ht="15" hidden="false" customHeight="false" outlineLevel="0" collapsed="false">
      <c r="A929" s="19" t="s">
        <v>873</v>
      </c>
      <c r="B929" s="19" t="s">
        <v>180</v>
      </c>
      <c r="C929" s="19" t="s">
        <v>204</v>
      </c>
      <c r="D929" s="20" t="n">
        <v>0.15</v>
      </c>
      <c r="E929" s="17" t="n">
        <v>2109</v>
      </c>
    </row>
    <row r="930" customFormat="false" ht="15" hidden="false" customHeight="false" outlineLevel="0" collapsed="false">
      <c r="A930" s="19" t="s">
        <v>874</v>
      </c>
      <c r="B930" s="19" t="s">
        <v>185</v>
      </c>
      <c r="C930" s="19" t="s">
        <v>203</v>
      </c>
      <c r="D930" s="20" t="n">
        <v>0.8</v>
      </c>
      <c r="E930" s="17" t="n">
        <v>17238.3</v>
      </c>
    </row>
    <row r="931" customFormat="false" ht="15" hidden="false" customHeight="false" outlineLevel="0" collapsed="false">
      <c r="A931" s="19" t="s">
        <v>874</v>
      </c>
      <c r="B931" s="19" t="s">
        <v>185</v>
      </c>
      <c r="C931" s="19" t="s">
        <v>204</v>
      </c>
      <c r="D931" s="20" t="n">
        <v>0.85</v>
      </c>
      <c r="E931" s="17" t="n">
        <v>24249.8</v>
      </c>
    </row>
    <row r="932" customFormat="false" ht="15" hidden="false" customHeight="false" outlineLevel="0" collapsed="false">
      <c r="A932" s="19" t="s">
        <v>874</v>
      </c>
      <c r="B932" s="19" t="s">
        <v>185</v>
      </c>
      <c r="C932" s="19" t="s">
        <v>205</v>
      </c>
      <c r="D932" s="20" t="n">
        <v>0.3</v>
      </c>
      <c r="E932" s="17" t="n">
        <v>17574.45</v>
      </c>
    </row>
    <row r="933" customFormat="false" ht="15" hidden="false" customHeight="false" outlineLevel="0" collapsed="false">
      <c r="A933" s="19" t="s">
        <v>874</v>
      </c>
      <c r="B933" s="19" t="s">
        <v>185</v>
      </c>
      <c r="C933" s="19" t="s">
        <v>206</v>
      </c>
      <c r="D933" s="20" t="n">
        <v>0.05</v>
      </c>
      <c r="E933" s="17" t="n">
        <v>6654.9</v>
      </c>
    </row>
    <row r="934" customFormat="false" ht="15" hidden="false" customHeight="false" outlineLevel="0" collapsed="false">
      <c r="A934" s="19" t="s">
        <v>875</v>
      </c>
      <c r="B934" s="19" t="s">
        <v>187</v>
      </c>
      <c r="C934" s="19" t="s">
        <v>205</v>
      </c>
      <c r="D934" s="20" t="n">
        <v>0.7</v>
      </c>
      <c r="E934" s="17" t="n">
        <v>12891</v>
      </c>
    </row>
    <row r="935" customFormat="false" ht="15" hidden="false" customHeight="false" outlineLevel="0" collapsed="false">
      <c r="A935" s="19" t="s">
        <v>876</v>
      </c>
      <c r="B935" s="19" t="s">
        <v>192</v>
      </c>
      <c r="C935" s="19" t="s">
        <v>203</v>
      </c>
      <c r="D935" s="20" t="n">
        <v>0.8</v>
      </c>
      <c r="E935" s="17" t="n">
        <v>22188.6</v>
      </c>
    </row>
    <row r="936" customFormat="false" ht="15" hidden="false" customHeight="false" outlineLevel="0" collapsed="false">
      <c r="A936" s="19" t="s">
        <v>876</v>
      </c>
      <c r="B936" s="19" t="s">
        <v>192</v>
      </c>
      <c r="C936" s="19" t="s">
        <v>217</v>
      </c>
      <c r="D936" s="20" t="n">
        <v>0.55</v>
      </c>
      <c r="E936" s="17" t="n">
        <v>19290</v>
      </c>
    </row>
    <row r="937" customFormat="false" ht="15" hidden="false" customHeight="false" outlineLevel="0" collapsed="false">
      <c r="A937" s="19" t="s">
        <v>876</v>
      </c>
      <c r="B937" s="19" t="s">
        <v>192</v>
      </c>
      <c r="C937" s="19" t="s">
        <v>218</v>
      </c>
      <c r="D937" s="20" t="n">
        <v>0.05</v>
      </c>
      <c r="E937" s="17" t="n">
        <v>3147.85</v>
      </c>
    </row>
    <row r="938" customFormat="false" ht="15" hidden="false" customHeight="false" outlineLevel="0" collapsed="false">
      <c r="A938" s="19" t="s">
        <v>877</v>
      </c>
      <c r="B938" s="19" t="s">
        <v>108</v>
      </c>
      <c r="C938" s="19" t="s">
        <v>203</v>
      </c>
      <c r="D938" s="20" t="n">
        <v>1</v>
      </c>
      <c r="E938" s="17" t="n">
        <v>6505.75</v>
      </c>
    </row>
    <row r="939" customFormat="false" ht="15" hidden="false" customHeight="false" outlineLevel="0" collapsed="false">
      <c r="A939" s="19" t="s">
        <v>877</v>
      </c>
      <c r="B939" s="19" t="s">
        <v>108</v>
      </c>
      <c r="C939" s="19" t="s">
        <v>217</v>
      </c>
      <c r="D939" s="20" t="n">
        <v>1</v>
      </c>
      <c r="E939" s="17" t="n">
        <v>3660.25</v>
      </c>
    </row>
    <row r="940" customFormat="false" ht="15" hidden="false" customHeight="false" outlineLevel="0" collapsed="false">
      <c r="A940" s="19" t="s">
        <v>877</v>
      </c>
      <c r="B940" s="19" t="s">
        <v>108</v>
      </c>
      <c r="C940" s="19" t="s">
        <v>207</v>
      </c>
      <c r="D940" s="20" t="n">
        <v>1</v>
      </c>
      <c r="E940" s="17" t="n">
        <v>479</v>
      </c>
    </row>
    <row r="941" customFormat="false" ht="15" hidden="false" customHeight="false" outlineLevel="0" collapsed="false">
      <c r="A941" s="19" t="s">
        <v>878</v>
      </c>
      <c r="B941" s="19" t="s">
        <v>110</v>
      </c>
      <c r="C941" s="19" t="s">
        <v>203</v>
      </c>
      <c r="D941" s="20" t="n">
        <v>1</v>
      </c>
      <c r="E941" s="17" t="n">
        <v>7471.25</v>
      </c>
    </row>
    <row r="942" customFormat="false" ht="15" hidden="false" customHeight="false" outlineLevel="0" collapsed="false">
      <c r="A942" s="19" t="s">
        <v>878</v>
      </c>
      <c r="B942" s="19" t="s">
        <v>110</v>
      </c>
      <c r="C942" s="19" t="s">
        <v>206</v>
      </c>
      <c r="D942" s="20" t="n">
        <v>1</v>
      </c>
      <c r="E942" s="17" t="n">
        <v>8028</v>
      </c>
    </row>
    <row r="943" customFormat="false" ht="15" hidden="false" customHeight="false" outlineLevel="0" collapsed="false">
      <c r="A943" s="19" t="s">
        <v>878</v>
      </c>
      <c r="B943" s="19" t="s">
        <v>110</v>
      </c>
      <c r="C943" s="19" t="s">
        <v>207</v>
      </c>
      <c r="D943" s="20" t="n">
        <v>1</v>
      </c>
      <c r="E943" s="17" t="n">
        <v>815.75</v>
      </c>
    </row>
    <row r="944" customFormat="false" ht="15" hidden="false" customHeight="false" outlineLevel="0" collapsed="false">
      <c r="A944" s="19" t="s">
        <v>879</v>
      </c>
      <c r="B944" s="19" t="s">
        <v>113</v>
      </c>
      <c r="C944" s="19" t="s">
        <v>207</v>
      </c>
      <c r="D944" s="20" t="n">
        <v>0.95</v>
      </c>
      <c r="E944" s="17" t="n">
        <v>1137.9</v>
      </c>
    </row>
    <row r="945" customFormat="false" ht="15" hidden="false" customHeight="false" outlineLevel="0" collapsed="false">
      <c r="A945" s="19" t="s">
        <v>880</v>
      </c>
      <c r="B945" s="19" t="s">
        <v>117</v>
      </c>
      <c r="C945" s="19" t="s">
        <v>207</v>
      </c>
      <c r="D945" s="20" t="n">
        <v>0.95</v>
      </c>
      <c r="E945" s="17" t="n">
        <v>294.6</v>
      </c>
    </row>
    <row r="946" customFormat="false" ht="15" hidden="false" customHeight="false" outlineLevel="0" collapsed="false">
      <c r="A946" s="19" t="s">
        <v>880</v>
      </c>
      <c r="B946" s="19" t="s">
        <v>117</v>
      </c>
      <c r="C946" s="19" t="s">
        <v>293</v>
      </c>
      <c r="D946" s="20" t="n">
        <v>1</v>
      </c>
      <c r="E946" s="17" t="n">
        <v>4925</v>
      </c>
    </row>
    <row r="947" customFormat="false" ht="15" hidden="false" customHeight="false" outlineLevel="0" collapsed="false">
      <c r="A947" s="19" t="s">
        <v>881</v>
      </c>
      <c r="B947" s="19" t="s">
        <v>124</v>
      </c>
      <c r="C947" s="19" t="s">
        <v>207</v>
      </c>
      <c r="D947" s="20" t="n">
        <v>0.55</v>
      </c>
      <c r="E947" s="17" t="n">
        <v>2912.25</v>
      </c>
    </row>
    <row r="948" customFormat="false" ht="15" hidden="false" customHeight="false" outlineLevel="0" collapsed="false">
      <c r="A948" s="19" t="s">
        <v>882</v>
      </c>
      <c r="B948" s="19" t="s">
        <v>127</v>
      </c>
      <c r="C948" s="19" t="s">
        <v>203</v>
      </c>
      <c r="D948" s="20" t="n">
        <v>1</v>
      </c>
      <c r="E948" s="17" t="n">
        <v>5110.85</v>
      </c>
    </row>
    <row r="949" customFormat="false" ht="15" hidden="false" customHeight="false" outlineLevel="0" collapsed="false">
      <c r="A949" s="19" t="s">
        <v>882</v>
      </c>
      <c r="B949" s="19" t="s">
        <v>127</v>
      </c>
      <c r="C949" s="19" t="s">
        <v>204</v>
      </c>
      <c r="D949" s="20" t="n">
        <v>1</v>
      </c>
      <c r="E949" s="17" t="n">
        <v>3565.7</v>
      </c>
    </row>
    <row r="950" customFormat="false" ht="15" hidden="false" customHeight="false" outlineLevel="0" collapsed="false">
      <c r="A950" s="19" t="s">
        <v>882</v>
      </c>
      <c r="B950" s="19" t="s">
        <v>127</v>
      </c>
      <c r="C950" s="19" t="s">
        <v>217</v>
      </c>
      <c r="D950" s="20" t="n">
        <v>1</v>
      </c>
      <c r="E950" s="17" t="n">
        <v>6150.65</v>
      </c>
    </row>
    <row r="951" customFormat="false" ht="15" hidden="false" customHeight="false" outlineLevel="0" collapsed="false">
      <c r="A951" s="19" t="s">
        <v>882</v>
      </c>
      <c r="B951" s="19" t="s">
        <v>127</v>
      </c>
      <c r="C951" s="19" t="s">
        <v>207</v>
      </c>
      <c r="D951" s="20" t="n">
        <v>1</v>
      </c>
      <c r="E951" s="17" t="n">
        <v>537.8</v>
      </c>
    </row>
    <row r="952" customFormat="false" ht="15" hidden="false" customHeight="false" outlineLevel="0" collapsed="false">
      <c r="A952" s="19" t="s">
        <v>883</v>
      </c>
      <c r="B952" s="19" t="s">
        <v>142</v>
      </c>
      <c r="C952" s="19" t="s">
        <v>207</v>
      </c>
      <c r="D952" s="20" t="n">
        <v>0.5</v>
      </c>
      <c r="E952" s="17" t="n">
        <v>3502.8</v>
      </c>
    </row>
    <row r="953" customFormat="false" ht="15" hidden="false" customHeight="false" outlineLevel="0" collapsed="false">
      <c r="A953" s="19" t="s">
        <v>884</v>
      </c>
      <c r="B953" s="19" t="s">
        <v>144</v>
      </c>
      <c r="C953" s="19" t="s">
        <v>203</v>
      </c>
      <c r="D953" s="20" t="n">
        <v>1</v>
      </c>
      <c r="E953" s="17" t="n">
        <v>1967.95</v>
      </c>
    </row>
    <row r="954" customFormat="false" ht="15" hidden="false" customHeight="false" outlineLevel="0" collapsed="false">
      <c r="A954" s="19" t="s">
        <v>884</v>
      </c>
      <c r="B954" s="19" t="s">
        <v>144</v>
      </c>
      <c r="C954" s="19" t="s">
        <v>217</v>
      </c>
      <c r="D954" s="20" t="n">
        <v>1</v>
      </c>
      <c r="E954" s="17" t="n">
        <v>1988.8</v>
      </c>
    </row>
    <row r="955" customFormat="false" ht="15" hidden="false" customHeight="false" outlineLevel="0" collapsed="false">
      <c r="A955" s="19" t="s">
        <v>884</v>
      </c>
      <c r="B955" s="19" t="s">
        <v>144</v>
      </c>
      <c r="C955" s="19" t="s">
        <v>207</v>
      </c>
      <c r="D955" s="20" t="n">
        <v>1</v>
      </c>
      <c r="E955" s="17" t="n">
        <v>416.5</v>
      </c>
    </row>
    <row r="956" customFormat="false" ht="15" hidden="false" customHeight="false" outlineLevel="0" collapsed="false">
      <c r="A956" s="19" t="s">
        <v>885</v>
      </c>
      <c r="B956" s="19" t="s">
        <v>147</v>
      </c>
      <c r="C956" s="19" t="s">
        <v>205</v>
      </c>
      <c r="D956" s="20" t="n">
        <v>0.95</v>
      </c>
      <c r="E956" s="17" t="n">
        <v>3907</v>
      </c>
    </row>
    <row r="957" customFormat="false" ht="15" hidden="false" customHeight="false" outlineLevel="0" collapsed="false">
      <c r="A957" s="19" t="s">
        <v>885</v>
      </c>
      <c r="B957" s="19" t="s">
        <v>147</v>
      </c>
      <c r="C957" s="19" t="s">
        <v>349</v>
      </c>
      <c r="D957" s="20" t="n">
        <v>0.5</v>
      </c>
      <c r="E957" s="17" t="n">
        <v>1950</v>
      </c>
    </row>
    <row r="958" customFormat="false" ht="15" hidden="false" customHeight="false" outlineLevel="0" collapsed="false">
      <c r="A958" s="19" t="s">
        <v>886</v>
      </c>
      <c r="B958" s="19" t="s">
        <v>149</v>
      </c>
      <c r="C958" s="19" t="s">
        <v>207</v>
      </c>
      <c r="D958" s="20" t="n">
        <v>0.85</v>
      </c>
      <c r="E958" s="17" t="n">
        <v>4944.8</v>
      </c>
    </row>
    <row r="959" customFormat="false" ht="15" hidden="false" customHeight="false" outlineLevel="0" collapsed="false">
      <c r="A959" s="19" t="s">
        <v>887</v>
      </c>
      <c r="B959" s="19" t="s">
        <v>152</v>
      </c>
      <c r="C959" s="19" t="s">
        <v>207</v>
      </c>
      <c r="D959" s="20" t="n">
        <v>0.6</v>
      </c>
      <c r="E959" s="17" t="n">
        <v>1078</v>
      </c>
    </row>
    <row r="960" customFormat="false" ht="15" hidden="false" customHeight="false" outlineLevel="0" collapsed="false">
      <c r="A960" s="19" t="s">
        <v>888</v>
      </c>
      <c r="B960" s="19" t="s">
        <v>154</v>
      </c>
      <c r="C960" s="19" t="s">
        <v>204</v>
      </c>
      <c r="D960" s="20" t="n">
        <v>0.9</v>
      </c>
      <c r="E960" s="17" t="n">
        <v>5391.2</v>
      </c>
    </row>
    <row r="961" customFormat="false" ht="15" hidden="false" customHeight="false" outlineLevel="0" collapsed="false">
      <c r="A961" s="19" t="s">
        <v>888</v>
      </c>
      <c r="B961" s="19" t="s">
        <v>154</v>
      </c>
      <c r="C961" s="19" t="s">
        <v>217</v>
      </c>
      <c r="D961" s="20" t="n">
        <v>0.9</v>
      </c>
      <c r="E961" s="17" t="n">
        <v>5244.6</v>
      </c>
    </row>
    <row r="962" customFormat="false" ht="15" hidden="false" customHeight="false" outlineLevel="0" collapsed="false">
      <c r="A962" s="19" t="s">
        <v>888</v>
      </c>
      <c r="B962" s="19" t="s">
        <v>154</v>
      </c>
      <c r="C962" s="19" t="s">
        <v>205</v>
      </c>
      <c r="D962" s="20" t="n">
        <v>0.7</v>
      </c>
      <c r="E962" s="17" t="n">
        <v>11984.6</v>
      </c>
    </row>
    <row r="963" customFormat="false" ht="15" hidden="false" customHeight="false" outlineLevel="0" collapsed="false">
      <c r="A963" s="19" t="s">
        <v>889</v>
      </c>
      <c r="B963" s="19" t="s">
        <v>159</v>
      </c>
      <c r="C963" s="19" t="s">
        <v>218</v>
      </c>
      <c r="D963" s="20" t="n">
        <v>0.95</v>
      </c>
      <c r="E963" s="17" t="n">
        <v>18201.45</v>
      </c>
    </row>
    <row r="964" customFormat="false" ht="15" hidden="false" customHeight="false" outlineLevel="0" collapsed="false">
      <c r="A964" s="19" t="s">
        <v>890</v>
      </c>
      <c r="B964" s="19" t="s">
        <v>163</v>
      </c>
      <c r="C964" s="19" t="s">
        <v>207</v>
      </c>
      <c r="D964" s="20" t="n">
        <v>0.95</v>
      </c>
      <c r="E964" s="17" t="n">
        <v>6088.8</v>
      </c>
    </row>
    <row r="965" customFormat="false" ht="15" hidden="false" customHeight="false" outlineLevel="0" collapsed="false">
      <c r="A965" s="19" t="s">
        <v>891</v>
      </c>
      <c r="B965" s="19" t="s">
        <v>167</v>
      </c>
      <c r="C965" s="19" t="s">
        <v>218</v>
      </c>
      <c r="D965" s="20" t="n">
        <v>0.85</v>
      </c>
      <c r="E965" s="17" t="n">
        <v>11287.5</v>
      </c>
    </row>
    <row r="966" customFormat="false" ht="15" hidden="false" customHeight="false" outlineLevel="0" collapsed="false">
      <c r="A966" s="19" t="s">
        <v>891</v>
      </c>
      <c r="B966" s="19" t="s">
        <v>167</v>
      </c>
      <c r="C966" s="19" t="s">
        <v>205</v>
      </c>
      <c r="D966" s="20" t="n">
        <v>0.7</v>
      </c>
      <c r="E966" s="17" t="n">
        <v>13309.8</v>
      </c>
    </row>
    <row r="967" customFormat="false" ht="15" hidden="false" customHeight="false" outlineLevel="0" collapsed="false">
      <c r="A967" s="19" t="s">
        <v>891</v>
      </c>
      <c r="B967" s="19" t="s">
        <v>167</v>
      </c>
      <c r="C967" s="19" t="s">
        <v>206</v>
      </c>
      <c r="D967" s="20" t="n">
        <v>0.35</v>
      </c>
      <c r="E967" s="17" t="n">
        <v>9775.8</v>
      </c>
    </row>
    <row r="968" customFormat="false" ht="15" hidden="false" customHeight="false" outlineLevel="0" collapsed="false">
      <c r="A968" s="19" t="s">
        <v>892</v>
      </c>
      <c r="B968" s="19" t="s">
        <v>169</v>
      </c>
      <c r="C968" s="19" t="s">
        <v>217</v>
      </c>
      <c r="D968" s="20" t="n">
        <v>0.8</v>
      </c>
      <c r="E968" s="17" t="n">
        <v>44776.2</v>
      </c>
    </row>
    <row r="969" customFormat="false" ht="15" hidden="false" customHeight="false" outlineLevel="0" collapsed="false">
      <c r="A969" s="19" t="s">
        <v>892</v>
      </c>
      <c r="B969" s="19" t="s">
        <v>169</v>
      </c>
      <c r="C969" s="19" t="s">
        <v>218</v>
      </c>
      <c r="D969" s="20" t="n">
        <v>0.9</v>
      </c>
      <c r="E969" s="17" t="n">
        <v>50820.7</v>
      </c>
    </row>
    <row r="970" customFormat="false" ht="15" hidden="false" customHeight="false" outlineLevel="0" collapsed="false">
      <c r="A970" s="19" t="s">
        <v>892</v>
      </c>
      <c r="B970" s="19" t="s">
        <v>169</v>
      </c>
      <c r="C970" s="19" t="s">
        <v>205</v>
      </c>
      <c r="D970" s="20" t="n">
        <v>0.6</v>
      </c>
      <c r="E970" s="17" t="n">
        <v>59035.95</v>
      </c>
    </row>
    <row r="971" customFormat="false" ht="15" hidden="false" customHeight="false" outlineLevel="0" collapsed="false">
      <c r="A971" s="19" t="s">
        <v>892</v>
      </c>
      <c r="B971" s="19" t="s">
        <v>169</v>
      </c>
      <c r="C971" s="19" t="s">
        <v>206</v>
      </c>
      <c r="D971" s="20" t="n">
        <v>0.3</v>
      </c>
      <c r="E971" s="17" t="n">
        <v>53529.5</v>
      </c>
    </row>
    <row r="972" customFormat="false" ht="15" hidden="false" customHeight="false" outlineLevel="0" collapsed="false">
      <c r="A972" s="19" t="s">
        <v>892</v>
      </c>
      <c r="B972" s="19" t="s">
        <v>169</v>
      </c>
      <c r="C972" s="19" t="s">
        <v>385</v>
      </c>
      <c r="D972" s="20" t="n">
        <v>0.5</v>
      </c>
      <c r="E972" s="17" t="n">
        <v>29650</v>
      </c>
    </row>
    <row r="973" customFormat="false" ht="15" hidden="false" customHeight="false" outlineLevel="0" collapsed="false">
      <c r="A973" s="19" t="s">
        <v>893</v>
      </c>
      <c r="B973" s="19" t="s">
        <v>171</v>
      </c>
      <c r="C973" s="19" t="s">
        <v>205</v>
      </c>
      <c r="D973" s="20" t="n">
        <v>0.6</v>
      </c>
      <c r="E973" s="17" t="n">
        <v>14834.75</v>
      </c>
    </row>
    <row r="974" customFormat="false" ht="15" hidden="false" customHeight="false" outlineLevel="0" collapsed="false">
      <c r="A974" s="19" t="s">
        <v>894</v>
      </c>
      <c r="B974" s="19" t="s">
        <v>174</v>
      </c>
      <c r="C974" s="19" t="s">
        <v>217</v>
      </c>
      <c r="D974" s="20" t="n">
        <v>0.95</v>
      </c>
      <c r="E974" s="17" t="n">
        <v>5928.2</v>
      </c>
    </row>
    <row r="975" customFormat="false" ht="15" hidden="false" customHeight="false" outlineLevel="0" collapsed="false">
      <c r="A975" s="19" t="s">
        <v>895</v>
      </c>
      <c r="B975" s="19" t="s">
        <v>176</v>
      </c>
      <c r="C975" s="19" t="s">
        <v>203</v>
      </c>
      <c r="D975" s="20" t="n">
        <v>0.85</v>
      </c>
      <c r="E975" s="17" t="n">
        <v>27573</v>
      </c>
    </row>
    <row r="976" customFormat="false" ht="15" hidden="false" customHeight="false" outlineLevel="0" collapsed="false">
      <c r="A976" s="19" t="s">
        <v>895</v>
      </c>
      <c r="B976" s="19" t="s">
        <v>176</v>
      </c>
      <c r="C976" s="19" t="s">
        <v>204</v>
      </c>
      <c r="D976" s="20" t="n">
        <v>0.35</v>
      </c>
      <c r="E976" s="17" t="n">
        <v>30004.25</v>
      </c>
    </row>
    <row r="977" customFormat="false" ht="15" hidden="false" customHeight="false" outlineLevel="0" collapsed="false">
      <c r="A977" s="19" t="s">
        <v>895</v>
      </c>
      <c r="B977" s="19" t="s">
        <v>176</v>
      </c>
      <c r="C977" s="19" t="s">
        <v>217</v>
      </c>
      <c r="D977" s="20" t="n">
        <v>0.1</v>
      </c>
      <c r="E977" s="17" t="n">
        <v>11368.2</v>
      </c>
    </row>
    <row r="978" customFormat="false" ht="15" hidden="false" customHeight="false" outlineLevel="0" collapsed="false">
      <c r="A978" s="19" t="s">
        <v>896</v>
      </c>
      <c r="B978" s="19" t="s">
        <v>178</v>
      </c>
      <c r="C978" s="19" t="s">
        <v>205</v>
      </c>
      <c r="D978" s="20" t="n">
        <v>0.9</v>
      </c>
      <c r="E978" s="17" t="n">
        <v>6937.2</v>
      </c>
    </row>
    <row r="979" customFormat="false" ht="15" hidden="false" customHeight="false" outlineLevel="0" collapsed="false">
      <c r="A979" s="19" t="s">
        <v>897</v>
      </c>
      <c r="B979" s="19" t="s">
        <v>180</v>
      </c>
      <c r="C979" s="19" t="s">
        <v>203</v>
      </c>
      <c r="D979" s="20" t="n">
        <v>0.8</v>
      </c>
      <c r="E979" s="17" t="n">
        <v>6699.6</v>
      </c>
    </row>
    <row r="980" customFormat="false" ht="15" hidden="false" customHeight="false" outlineLevel="0" collapsed="false">
      <c r="A980" s="19" t="s">
        <v>897</v>
      </c>
      <c r="B980" s="19" t="s">
        <v>180</v>
      </c>
      <c r="C980" s="19" t="s">
        <v>204</v>
      </c>
      <c r="D980" s="20" t="n">
        <v>0.25</v>
      </c>
      <c r="E980" s="17" t="n">
        <v>2109</v>
      </c>
    </row>
    <row r="981" customFormat="false" ht="15" hidden="false" customHeight="false" outlineLevel="0" collapsed="false">
      <c r="A981" s="19" t="s">
        <v>898</v>
      </c>
      <c r="B981" s="19" t="s">
        <v>182</v>
      </c>
      <c r="C981" s="19" t="s">
        <v>203</v>
      </c>
      <c r="D981" s="20" t="n">
        <v>0.95</v>
      </c>
      <c r="E981" s="17" t="n">
        <v>7451.1</v>
      </c>
    </row>
    <row r="982" customFormat="false" ht="15" hidden="false" customHeight="false" outlineLevel="0" collapsed="false">
      <c r="A982" s="19" t="s">
        <v>898</v>
      </c>
      <c r="B982" s="19" t="s">
        <v>182</v>
      </c>
      <c r="C982" s="19" t="s">
        <v>205</v>
      </c>
      <c r="D982" s="20" t="n">
        <v>0.95</v>
      </c>
      <c r="E982" s="17" t="n">
        <v>24057.2</v>
      </c>
    </row>
    <row r="983" customFormat="false" ht="15" hidden="false" customHeight="false" outlineLevel="0" collapsed="false">
      <c r="A983" s="19" t="s">
        <v>899</v>
      </c>
      <c r="B983" s="19" t="s">
        <v>185</v>
      </c>
      <c r="C983" s="19" t="s">
        <v>203</v>
      </c>
      <c r="D983" s="20" t="n">
        <v>0.9</v>
      </c>
      <c r="E983" s="17" t="n">
        <v>11492.2</v>
      </c>
    </row>
    <row r="984" customFormat="false" ht="15" hidden="false" customHeight="false" outlineLevel="0" collapsed="false">
      <c r="A984" s="19" t="s">
        <v>899</v>
      </c>
      <c r="B984" s="19" t="s">
        <v>185</v>
      </c>
      <c r="C984" s="19" t="s">
        <v>204</v>
      </c>
      <c r="D984" s="20" t="n">
        <v>0.95</v>
      </c>
      <c r="E984" s="17" t="n">
        <v>12124.9</v>
      </c>
    </row>
    <row r="985" customFormat="false" ht="15" hidden="false" customHeight="false" outlineLevel="0" collapsed="false">
      <c r="A985" s="19" t="s">
        <v>899</v>
      </c>
      <c r="B985" s="19" t="s">
        <v>185</v>
      </c>
      <c r="C985" s="19" t="s">
        <v>205</v>
      </c>
      <c r="D985" s="20" t="n">
        <v>0.5</v>
      </c>
      <c r="E985" s="17" t="n">
        <v>23432.6</v>
      </c>
    </row>
    <row r="986" customFormat="false" ht="15" hidden="false" customHeight="false" outlineLevel="0" collapsed="false">
      <c r="A986" s="19" t="s">
        <v>899</v>
      </c>
      <c r="B986" s="19" t="s">
        <v>185</v>
      </c>
      <c r="C986" s="19" t="s">
        <v>206</v>
      </c>
      <c r="D986" s="20" t="n">
        <v>0.25</v>
      </c>
      <c r="E986" s="17" t="n">
        <v>26619.6</v>
      </c>
    </row>
    <row r="987" customFormat="false" ht="15" hidden="false" customHeight="false" outlineLevel="0" collapsed="false">
      <c r="A987" s="19" t="s">
        <v>899</v>
      </c>
      <c r="B987" s="19" t="s">
        <v>185</v>
      </c>
      <c r="C987" s="19" t="s">
        <v>411</v>
      </c>
      <c r="D987" s="20" t="n">
        <v>0.5</v>
      </c>
      <c r="E987" s="17" t="n">
        <v>13725</v>
      </c>
    </row>
    <row r="988" customFormat="false" ht="15" hidden="false" customHeight="false" outlineLevel="0" collapsed="false">
      <c r="A988" s="19" t="s">
        <v>900</v>
      </c>
      <c r="B988" s="19" t="s">
        <v>187</v>
      </c>
      <c r="C988" s="19" t="s">
        <v>205</v>
      </c>
      <c r="D988" s="20" t="n">
        <v>0.85</v>
      </c>
      <c r="E988" s="17" t="n">
        <v>9668.25</v>
      </c>
    </row>
    <row r="989" customFormat="false" ht="15" hidden="false" customHeight="false" outlineLevel="0" collapsed="false">
      <c r="A989" s="19" t="s">
        <v>900</v>
      </c>
      <c r="B989" s="19" t="s">
        <v>187</v>
      </c>
      <c r="C989" s="19" t="s">
        <v>413</v>
      </c>
      <c r="D989" s="20" t="n">
        <v>0.5</v>
      </c>
      <c r="E989" s="17" t="n">
        <v>1250</v>
      </c>
    </row>
    <row r="990" customFormat="false" ht="15" hidden="false" customHeight="false" outlineLevel="0" collapsed="false">
      <c r="A990" s="19" t="s">
        <v>901</v>
      </c>
      <c r="B990" s="19" t="s">
        <v>189</v>
      </c>
      <c r="C990" s="19" t="s">
        <v>203</v>
      </c>
      <c r="D990" s="20" t="n">
        <v>0.85</v>
      </c>
      <c r="E990" s="17" t="n">
        <v>19985.4</v>
      </c>
    </row>
    <row r="991" customFormat="false" ht="15" hidden="false" customHeight="false" outlineLevel="0" collapsed="false">
      <c r="A991" s="19" t="s">
        <v>901</v>
      </c>
      <c r="B991" s="19" t="s">
        <v>189</v>
      </c>
      <c r="C991" s="19" t="s">
        <v>204</v>
      </c>
      <c r="D991" s="20" t="n">
        <v>0.2</v>
      </c>
      <c r="E991" s="17" t="n">
        <v>7844.7</v>
      </c>
    </row>
    <row r="992" customFormat="false" ht="15" hidden="false" customHeight="false" outlineLevel="0" collapsed="false">
      <c r="A992" s="19" t="s">
        <v>902</v>
      </c>
      <c r="B992" s="19" t="s">
        <v>192</v>
      </c>
      <c r="C992" s="19" t="s">
        <v>203</v>
      </c>
      <c r="D992" s="20" t="n">
        <v>0.95</v>
      </c>
      <c r="E992" s="17" t="n">
        <v>11094.3</v>
      </c>
    </row>
    <row r="993" customFormat="false" ht="15" hidden="false" customHeight="false" outlineLevel="0" collapsed="false">
      <c r="A993" s="19" t="s">
        <v>902</v>
      </c>
      <c r="B993" s="19" t="s">
        <v>192</v>
      </c>
      <c r="C993" s="19" t="s">
        <v>217</v>
      </c>
      <c r="D993" s="20" t="n">
        <v>0.85</v>
      </c>
      <c r="E993" s="17" t="n">
        <v>23148</v>
      </c>
    </row>
    <row r="994" customFormat="false" ht="15" hidden="false" customHeight="false" outlineLevel="0" collapsed="false">
      <c r="A994" s="19" t="s">
        <v>902</v>
      </c>
      <c r="B994" s="19" t="s">
        <v>192</v>
      </c>
      <c r="C994" s="19" t="s">
        <v>218</v>
      </c>
      <c r="D994" s="20" t="n">
        <v>0.25</v>
      </c>
      <c r="E994" s="17" t="n">
        <v>12591.4</v>
      </c>
    </row>
    <row r="995" customFormat="false" ht="15" hidden="false" customHeight="false" outlineLevel="0" collapsed="false">
      <c r="A995" s="19" t="s">
        <v>903</v>
      </c>
      <c r="B995" s="19" t="s">
        <v>113</v>
      </c>
      <c r="C995" s="19" t="s">
        <v>285</v>
      </c>
      <c r="D995" s="20" t="n">
        <v>0.5</v>
      </c>
      <c r="E995" s="17" t="n">
        <v>6075</v>
      </c>
    </row>
    <row r="996" customFormat="false" ht="15" hidden="false" customHeight="false" outlineLevel="0" collapsed="false">
      <c r="A996" s="19" t="s">
        <v>904</v>
      </c>
      <c r="B996" s="19" t="s">
        <v>142</v>
      </c>
      <c r="C996" s="19" t="s">
        <v>207</v>
      </c>
      <c r="D996" s="20" t="n">
        <v>0.8</v>
      </c>
      <c r="E996" s="17" t="n">
        <v>3002.4</v>
      </c>
    </row>
    <row r="997" customFormat="false" ht="15" hidden="false" customHeight="false" outlineLevel="0" collapsed="false">
      <c r="A997" s="19" t="s">
        <v>905</v>
      </c>
      <c r="B997" s="19" t="s">
        <v>149</v>
      </c>
      <c r="C997" s="19" t="s">
        <v>207</v>
      </c>
      <c r="D997" s="20" t="n">
        <v>0.95</v>
      </c>
      <c r="E997" s="17" t="n">
        <v>618.1</v>
      </c>
    </row>
    <row r="998" customFormat="false" ht="15" hidden="false" customHeight="false" outlineLevel="0" collapsed="false">
      <c r="A998" s="19" t="s">
        <v>906</v>
      </c>
      <c r="B998" s="19" t="s">
        <v>154</v>
      </c>
      <c r="C998" s="19" t="s">
        <v>204</v>
      </c>
      <c r="D998" s="20" t="n">
        <v>0.95</v>
      </c>
      <c r="E998" s="17" t="n">
        <v>2695.6</v>
      </c>
    </row>
    <row r="999" customFormat="false" ht="15" hidden="false" customHeight="false" outlineLevel="0" collapsed="false">
      <c r="A999" s="19" t="s">
        <v>906</v>
      </c>
      <c r="B999" s="19" t="s">
        <v>154</v>
      </c>
      <c r="C999" s="19" t="s">
        <v>217</v>
      </c>
      <c r="D999" s="20" t="n">
        <v>0.95</v>
      </c>
      <c r="E999" s="17" t="n">
        <v>2622.3</v>
      </c>
    </row>
    <row r="1000" customFormat="false" ht="15" hidden="false" customHeight="false" outlineLevel="0" collapsed="false">
      <c r="A1000" s="19" t="s">
        <v>906</v>
      </c>
      <c r="B1000" s="19" t="s">
        <v>154</v>
      </c>
      <c r="C1000" s="19" t="s">
        <v>205</v>
      </c>
      <c r="D1000" s="20" t="n">
        <v>0.85</v>
      </c>
      <c r="E1000" s="17" t="n">
        <v>8988.45</v>
      </c>
    </row>
    <row r="1001" customFormat="false" ht="15" hidden="false" customHeight="false" outlineLevel="0" collapsed="false">
      <c r="A1001" s="19" t="s">
        <v>907</v>
      </c>
      <c r="B1001" s="19" t="s">
        <v>167</v>
      </c>
      <c r="C1001" s="19" t="s">
        <v>218</v>
      </c>
      <c r="D1001" s="20" t="n">
        <v>0.95</v>
      </c>
      <c r="E1001" s="17" t="n">
        <v>7525</v>
      </c>
    </row>
    <row r="1002" customFormat="false" ht="15" hidden="false" customHeight="false" outlineLevel="0" collapsed="false">
      <c r="A1002" s="19" t="s">
        <v>907</v>
      </c>
      <c r="B1002" s="19" t="s">
        <v>167</v>
      </c>
      <c r="C1002" s="19" t="s">
        <v>205</v>
      </c>
      <c r="D1002" s="20" t="n">
        <v>0.85</v>
      </c>
      <c r="E1002" s="17" t="n">
        <v>9982.35</v>
      </c>
    </row>
    <row r="1003" customFormat="false" ht="15" hidden="false" customHeight="false" outlineLevel="0" collapsed="false">
      <c r="A1003" s="19" t="s">
        <v>907</v>
      </c>
      <c r="B1003" s="19" t="s">
        <v>167</v>
      </c>
      <c r="C1003" s="19" t="s">
        <v>206</v>
      </c>
      <c r="D1003" s="20" t="n">
        <v>0.5</v>
      </c>
      <c r="E1003" s="17" t="n">
        <v>9775.8</v>
      </c>
    </row>
    <row r="1004" customFormat="false" ht="15" hidden="false" customHeight="false" outlineLevel="0" collapsed="false">
      <c r="A1004" s="19" t="s">
        <v>907</v>
      </c>
      <c r="B1004" s="19" t="s">
        <v>167</v>
      </c>
      <c r="C1004" s="19" t="s">
        <v>377</v>
      </c>
      <c r="D1004" s="20" t="n">
        <v>0.5</v>
      </c>
      <c r="E1004" s="17" t="n">
        <v>5625</v>
      </c>
    </row>
    <row r="1005" customFormat="false" ht="15" hidden="false" customHeight="false" outlineLevel="0" collapsed="false">
      <c r="A1005" s="19" t="s">
        <v>908</v>
      </c>
      <c r="B1005" s="19" t="s">
        <v>169</v>
      </c>
      <c r="C1005" s="19" t="s">
        <v>217</v>
      </c>
      <c r="D1005" s="20" t="n">
        <v>0.9</v>
      </c>
      <c r="E1005" s="17" t="n">
        <v>14925.4</v>
      </c>
    </row>
    <row r="1006" customFormat="false" ht="15" hidden="false" customHeight="false" outlineLevel="0" collapsed="false">
      <c r="A1006" s="19" t="s">
        <v>908</v>
      </c>
      <c r="B1006" s="19" t="s">
        <v>169</v>
      </c>
      <c r="C1006" s="19" t="s">
        <v>218</v>
      </c>
      <c r="D1006" s="20" t="n">
        <v>0.95</v>
      </c>
      <c r="E1006" s="17" t="n">
        <v>7260.1</v>
      </c>
    </row>
    <row r="1007" customFormat="false" ht="15" hidden="false" customHeight="false" outlineLevel="0" collapsed="false">
      <c r="A1007" s="19" t="s">
        <v>908</v>
      </c>
      <c r="B1007" s="19" t="s">
        <v>169</v>
      </c>
      <c r="C1007" s="19" t="s">
        <v>205</v>
      </c>
      <c r="D1007" s="20" t="n">
        <v>0.8</v>
      </c>
      <c r="E1007" s="17" t="n">
        <v>26238.2</v>
      </c>
    </row>
    <row r="1008" customFormat="false" ht="15" hidden="false" customHeight="false" outlineLevel="0" collapsed="false">
      <c r="A1008" s="19" t="s">
        <v>908</v>
      </c>
      <c r="B1008" s="19" t="s">
        <v>169</v>
      </c>
      <c r="C1008" s="19" t="s">
        <v>206</v>
      </c>
      <c r="D1008" s="20" t="n">
        <v>0.45</v>
      </c>
      <c r="E1008" s="17" t="n">
        <v>32117.7</v>
      </c>
    </row>
    <row r="1009" customFormat="false" ht="15" hidden="false" customHeight="false" outlineLevel="0" collapsed="false">
      <c r="A1009" s="19" t="s">
        <v>908</v>
      </c>
      <c r="B1009" s="19" t="s">
        <v>169</v>
      </c>
      <c r="C1009" s="19" t="s">
        <v>385</v>
      </c>
      <c r="D1009" s="20" t="n">
        <v>1</v>
      </c>
      <c r="E1009" s="17" t="n">
        <v>29650</v>
      </c>
    </row>
    <row r="1010" customFormat="false" ht="15" hidden="false" customHeight="false" outlineLevel="0" collapsed="false">
      <c r="A1010" s="19" t="s">
        <v>909</v>
      </c>
      <c r="B1010" s="19" t="s">
        <v>171</v>
      </c>
      <c r="C1010" s="19" t="s">
        <v>205</v>
      </c>
      <c r="D1010" s="20" t="n">
        <v>0.8</v>
      </c>
      <c r="E1010" s="17" t="n">
        <v>11867.8</v>
      </c>
    </row>
    <row r="1011" customFormat="false" ht="15" hidden="false" customHeight="false" outlineLevel="0" collapsed="false">
      <c r="A1011" s="19" t="s">
        <v>910</v>
      </c>
      <c r="B1011" s="19" t="s">
        <v>176</v>
      </c>
      <c r="C1011" s="19" t="s">
        <v>203</v>
      </c>
      <c r="D1011" s="20" t="n">
        <v>0.95</v>
      </c>
      <c r="E1011" s="17" t="n">
        <v>11029.2</v>
      </c>
    </row>
    <row r="1012" customFormat="false" ht="15" hidden="false" customHeight="false" outlineLevel="0" collapsed="false">
      <c r="A1012" s="19" t="s">
        <v>910</v>
      </c>
      <c r="B1012" s="19" t="s">
        <v>176</v>
      </c>
      <c r="C1012" s="19" t="s">
        <v>204</v>
      </c>
      <c r="D1012" s="20" t="n">
        <v>0.5</v>
      </c>
      <c r="E1012" s="17" t="n">
        <v>18002.55</v>
      </c>
    </row>
    <row r="1013" customFormat="false" ht="15" hidden="false" customHeight="false" outlineLevel="0" collapsed="false">
      <c r="A1013" s="19" t="s">
        <v>910</v>
      </c>
      <c r="B1013" s="19" t="s">
        <v>176</v>
      </c>
      <c r="C1013" s="19" t="s">
        <v>217</v>
      </c>
      <c r="D1013" s="20" t="n">
        <v>0.2</v>
      </c>
      <c r="E1013" s="17" t="n">
        <v>11368.2</v>
      </c>
    </row>
    <row r="1014" customFormat="false" ht="15" hidden="false" customHeight="false" outlineLevel="0" collapsed="false">
      <c r="A1014" s="19" t="s">
        <v>911</v>
      </c>
      <c r="B1014" s="19" t="s">
        <v>180</v>
      </c>
      <c r="C1014" s="19" t="s">
        <v>203</v>
      </c>
      <c r="D1014" s="20" t="n">
        <v>0.95</v>
      </c>
      <c r="E1014" s="17" t="n">
        <v>6699.6</v>
      </c>
    </row>
    <row r="1015" customFormat="false" ht="15" hidden="false" customHeight="false" outlineLevel="0" collapsed="false">
      <c r="A1015" s="19" t="s">
        <v>911</v>
      </c>
      <c r="B1015" s="19" t="s">
        <v>180</v>
      </c>
      <c r="C1015" s="19" t="s">
        <v>204</v>
      </c>
      <c r="D1015" s="20" t="n">
        <v>0.4</v>
      </c>
      <c r="E1015" s="17" t="n">
        <v>3163.5</v>
      </c>
    </row>
    <row r="1016" customFormat="false" ht="15" hidden="false" customHeight="false" outlineLevel="0" collapsed="false">
      <c r="A1016" s="19" t="s">
        <v>912</v>
      </c>
      <c r="B1016" s="19" t="s">
        <v>185</v>
      </c>
      <c r="C1016" s="19" t="s">
        <v>203</v>
      </c>
      <c r="D1016" s="20" t="n">
        <v>0.95</v>
      </c>
      <c r="E1016" s="17" t="n">
        <v>5746.1</v>
      </c>
    </row>
    <row r="1017" customFormat="false" ht="15" hidden="false" customHeight="false" outlineLevel="0" collapsed="false">
      <c r="A1017" s="19" t="s">
        <v>912</v>
      </c>
      <c r="B1017" s="19" t="s">
        <v>185</v>
      </c>
      <c r="C1017" s="19" t="s">
        <v>205</v>
      </c>
      <c r="D1017" s="20" t="n">
        <v>0.65</v>
      </c>
      <c r="E1017" s="17" t="n">
        <v>17574.45</v>
      </c>
    </row>
    <row r="1018" customFormat="false" ht="15" hidden="false" customHeight="false" outlineLevel="0" collapsed="false">
      <c r="A1018" s="19" t="s">
        <v>912</v>
      </c>
      <c r="B1018" s="19" t="s">
        <v>185</v>
      </c>
      <c r="C1018" s="19" t="s">
        <v>206</v>
      </c>
      <c r="D1018" s="20" t="n">
        <v>0.5</v>
      </c>
      <c r="E1018" s="17" t="n">
        <v>33274.5</v>
      </c>
    </row>
    <row r="1019" customFormat="false" ht="15" hidden="false" customHeight="false" outlineLevel="0" collapsed="false">
      <c r="A1019" s="19" t="s">
        <v>912</v>
      </c>
      <c r="B1019" s="19" t="s">
        <v>185</v>
      </c>
      <c r="C1019" s="19" t="s">
        <v>411</v>
      </c>
      <c r="D1019" s="20" t="n">
        <v>1</v>
      </c>
      <c r="E1019" s="17" t="n">
        <v>13725</v>
      </c>
    </row>
    <row r="1020" customFormat="false" ht="15" hidden="false" customHeight="false" outlineLevel="0" collapsed="false">
      <c r="A1020" s="19" t="s">
        <v>913</v>
      </c>
      <c r="B1020" s="19" t="s">
        <v>189</v>
      </c>
      <c r="C1020" s="19" t="s">
        <v>203</v>
      </c>
      <c r="D1020" s="20" t="n">
        <v>0.95</v>
      </c>
      <c r="E1020" s="17" t="n">
        <v>4441.2</v>
      </c>
    </row>
    <row r="1021" customFormat="false" ht="15" hidden="false" customHeight="false" outlineLevel="0" collapsed="false">
      <c r="A1021" s="19" t="s">
        <v>913</v>
      </c>
      <c r="B1021" s="19" t="s">
        <v>189</v>
      </c>
      <c r="C1021" s="19" t="s">
        <v>204</v>
      </c>
      <c r="D1021" s="20" t="n">
        <v>0.35</v>
      </c>
      <c r="E1021" s="17" t="n">
        <v>7844.7</v>
      </c>
    </row>
    <row r="1022" customFormat="false" ht="15" hidden="false" customHeight="false" outlineLevel="0" collapsed="false">
      <c r="A1022" s="19" t="s">
        <v>914</v>
      </c>
      <c r="B1022" s="19" t="s">
        <v>192</v>
      </c>
      <c r="C1022" s="19" t="s">
        <v>217</v>
      </c>
      <c r="D1022" s="20" t="n">
        <v>0.95</v>
      </c>
      <c r="E1022" s="17" t="n">
        <v>7716</v>
      </c>
    </row>
    <row r="1023" customFormat="false" ht="15" hidden="false" customHeight="false" outlineLevel="0" collapsed="false">
      <c r="A1023" s="19" t="s">
        <v>914</v>
      </c>
      <c r="B1023" s="19" t="s">
        <v>192</v>
      </c>
      <c r="C1023" s="19" t="s">
        <v>218</v>
      </c>
      <c r="D1023" s="20" t="n">
        <v>0.55</v>
      </c>
      <c r="E1023" s="17" t="n">
        <v>18887.1</v>
      </c>
    </row>
    <row r="1024" customFormat="false" ht="15" hidden="false" customHeight="false" outlineLevel="0" collapsed="false">
      <c r="A1024" s="19" t="s">
        <v>914</v>
      </c>
      <c r="B1024" s="19" t="s">
        <v>192</v>
      </c>
      <c r="C1024" s="19" t="s">
        <v>417</v>
      </c>
      <c r="D1024" s="20" t="n">
        <v>0.5</v>
      </c>
      <c r="E1024" s="17" t="n">
        <v>1950</v>
      </c>
    </row>
    <row r="1025" customFormat="false" ht="15" hidden="false" customHeight="false" outlineLevel="0" collapsed="false">
      <c r="A1025" s="19" t="s">
        <v>915</v>
      </c>
      <c r="B1025" s="19" t="s">
        <v>113</v>
      </c>
      <c r="C1025" s="19" t="s">
        <v>201</v>
      </c>
      <c r="D1025" s="20" t="n">
        <v>1</v>
      </c>
      <c r="E1025" s="17" t="n">
        <v>1780.55</v>
      </c>
    </row>
    <row r="1026" customFormat="false" ht="15" hidden="false" customHeight="false" outlineLevel="0" collapsed="false">
      <c r="A1026" s="19" t="s">
        <v>915</v>
      </c>
      <c r="B1026" s="19" t="s">
        <v>113</v>
      </c>
      <c r="C1026" s="19" t="s">
        <v>203</v>
      </c>
      <c r="D1026" s="20" t="n">
        <v>1</v>
      </c>
      <c r="E1026" s="17" t="n">
        <v>3435.9</v>
      </c>
    </row>
    <row r="1027" customFormat="false" ht="15" hidden="false" customHeight="false" outlineLevel="0" collapsed="false">
      <c r="A1027" s="19" t="s">
        <v>915</v>
      </c>
      <c r="B1027" s="19" t="s">
        <v>113</v>
      </c>
      <c r="C1027" s="19" t="s">
        <v>204</v>
      </c>
      <c r="D1027" s="20" t="n">
        <v>1</v>
      </c>
      <c r="E1027" s="17" t="n">
        <v>3291</v>
      </c>
    </row>
    <row r="1028" customFormat="false" ht="15" hidden="false" customHeight="false" outlineLevel="0" collapsed="false">
      <c r="A1028" s="19" t="s">
        <v>915</v>
      </c>
      <c r="B1028" s="19" t="s">
        <v>113</v>
      </c>
      <c r="C1028" s="19" t="s">
        <v>217</v>
      </c>
      <c r="D1028" s="20" t="n">
        <v>1</v>
      </c>
      <c r="E1028" s="17" t="n">
        <v>2822.7</v>
      </c>
    </row>
    <row r="1029" customFormat="false" ht="15" hidden="false" customHeight="false" outlineLevel="0" collapsed="false">
      <c r="A1029" s="19" t="s">
        <v>915</v>
      </c>
      <c r="B1029" s="19" t="s">
        <v>113</v>
      </c>
      <c r="C1029" s="19" t="s">
        <v>218</v>
      </c>
      <c r="D1029" s="20" t="n">
        <v>1</v>
      </c>
      <c r="E1029" s="17" t="n">
        <v>3525.45</v>
      </c>
    </row>
    <row r="1030" customFormat="false" ht="15" hidden="false" customHeight="false" outlineLevel="0" collapsed="false">
      <c r="A1030" s="19" t="s">
        <v>915</v>
      </c>
      <c r="B1030" s="19" t="s">
        <v>113</v>
      </c>
      <c r="C1030" s="19" t="s">
        <v>205</v>
      </c>
      <c r="D1030" s="20" t="n">
        <v>1</v>
      </c>
      <c r="E1030" s="17" t="n">
        <v>3540.45</v>
      </c>
    </row>
    <row r="1031" customFormat="false" ht="15" hidden="false" customHeight="false" outlineLevel="0" collapsed="false">
      <c r="A1031" s="19" t="s">
        <v>915</v>
      </c>
      <c r="B1031" s="19" t="s">
        <v>113</v>
      </c>
      <c r="C1031" s="19" t="s">
        <v>207</v>
      </c>
      <c r="D1031" s="20" t="n">
        <v>1</v>
      </c>
      <c r="E1031" s="17" t="n">
        <v>568.95</v>
      </c>
    </row>
    <row r="1032" customFormat="false" ht="15" hidden="false" customHeight="false" outlineLevel="0" collapsed="false">
      <c r="A1032" s="19" t="s">
        <v>915</v>
      </c>
      <c r="B1032" s="19" t="s">
        <v>113</v>
      </c>
      <c r="C1032" s="19" t="s">
        <v>285</v>
      </c>
      <c r="D1032" s="20" t="n">
        <v>1</v>
      </c>
      <c r="E1032" s="17" t="n">
        <v>6075</v>
      </c>
    </row>
    <row r="1033" customFormat="false" ht="15" hidden="false" customHeight="false" outlineLevel="0" collapsed="false">
      <c r="A1033" s="19" t="s">
        <v>916</v>
      </c>
      <c r="B1033" s="19" t="s">
        <v>117</v>
      </c>
      <c r="C1033" s="19" t="s">
        <v>203</v>
      </c>
      <c r="D1033" s="20" t="n">
        <v>1</v>
      </c>
      <c r="E1033" s="17" t="n">
        <v>3564.5</v>
      </c>
    </row>
    <row r="1034" customFormat="false" ht="15" hidden="false" customHeight="false" outlineLevel="0" collapsed="false">
      <c r="A1034" s="19" t="s">
        <v>916</v>
      </c>
      <c r="B1034" s="19" t="s">
        <v>117</v>
      </c>
      <c r="C1034" s="19" t="s">
        <v>218</v>
      </c>
      <c r="D1034" s="20" t="n">
        <v>1</v>
      </c>
      <c r="E1034" s="17" t="n">
        <v>3505.9</v>
      </c>
    </row>
    <row r="1035" customFormat="false" ht="15" hidden="false" customHeight="false" outlineLevel="0" collapsed="false">
      <c r="A1035" s="19" t="s">
        <v>916</v>
      </c>
      <c r="B1035" s="19" t="s">
        <v>117</v>
      </c>
      <c r="C1035" s="19" t="s">
        <v>207</v>
      </c>
      <c r="D1035" s="20" t="n">
        <v>1</v>
      </c>
      <c r="E1035" s="17" t="n">
        <v>294.6</v>
      </c>
    </row>
    <row r="1036" customFormat="false" ht="15" hidden="false" customHeight="false" outlineLevel="0" collapsed="false">
      <c r="A1036" s="19" t="s">
        <v>917</v>
      </c>
      <c r="B1036" s="19" t="s">
        <v>124</v>
      </c>
      <c r="C1036" s="19" t="s">
        <v>207</v>
      </c>
      <c r="D1036" s="20" t="n">
        <v>0.85</v>
      </c>
      <c r="E1036" s="17" t="n">
        <v>3494.7</v>
      </c>
    </row>
    <row r="1037" customFormat="false" ht="15" hidden="false" customHeight="false" outlineLevel="0" collapsed="false">
      <c r="A1037" s="19" t="s">
        <v>917</v>
      </c>
      <c r="B1037" s="19" t="s">
        <v>124</v>
      </c>
      <c r="C1037" s="19" t="s">
        <v>313</v>
      </c>
      <c r="D1037" s="20" t="n">
        <v>0.5</v>
      </c>
      <c r="E1037" s="17" t="n">
        <v>10425</v>
      </c>
    </row>
    <row r="1038" customFormat="false" ht="15" hidden="false" customHeight="false" outlineLevel="0" collapsed="false">
      <c r="A1038" s="19" t="s">
        <v>918</v>
      </c>
      <c r="B1038" s="19" t="s">
        <v>142</v>
      </c>
      <c r="C1038" s="19" t="s">
        <v>207</v>
      </c>
      <c r="D1038" s="20" t="n">
        <v>0.95</v>
      </c>
      <c r="E1038" s="17" t="n">
        <v>1501.2</v>
      </c>
    </row>
    <row r="1039" customFormat="false" ht="15" hidden="false" customHeight="false" outlineLevel="0" collapsed="false">
      <c r="A1039" s="19" t="s">
        <v>919</v>
      </c>
      <c r="B1039" s="19" t="s">
        <v>147</v>
      </c>
      <c r="C1039" s="19" t="s">
        <v>349</v>
      </c>
      <c r="D1039" s="20" t="n">
        <v>1</v>
      </c>
      <c r="E1039" s="17" t="n">
        <v>1950</v>
      </c>
    </row>
    <row r="1040" customFormat="false" ht="15" hidden="false" customHeight="false" outlineLevel="0" collapsed="false">
      <c r="A1040" s="19" t="s">
        <v>920</v>
      </c>
      <c r="B1040" s="19" t="s">
        <v>149</v>
      </c>
      <c r="C1040" s="19" t="s">
        <v>203</v>
      </c>
      <c r="D1040" s="20" t="n">
        <v>1</v>
      </c>
      <c r="E1040" s="17" t="n">
        <v>2592.9</v>
      </c>
    </row>
    <row r="1041" customFormat="false" ht="15" hidden="false" customHeight="false" outlineLevel="0" collapsed="false">
      <c r="A1041" s="19" t="s">
        <v>920</v>
      </c>
      <c r="B1041" s="19" t="s">
        <v>149</v>
      </c>
      <c r="C1041" s="19" t="s">
        <v>218</v>
      </c>
      <c r="D1041" s="20" t="n">
        <v>1</v>
      </c>
      <c r="E1041" s="17" t="n">
        <v>3183.45</v>
      </c>
    </row>
    <row r="1042" customFormat="false" ht="15" hidden="false" customHeight="false" outlineLevel="0" collapsed="false">
      <c r="A1042" s="19" t="s">
        <v>920</v>
      </c>
      <c r="B1042" s="19" t="s">
        <v>149</v>
      </c>
      <c r="C1042" s="19" t="s">
        <v>205</v>
      </c>
      <c r="D1042" s="20" t="n">
        <v>1</v>
      </c>
      <c r="E1042" s="17" t="n">
        <v>2744.6</v>
      </c>
    </row>
    <row r="1043" customFormat="false" ht="15" hidden="false" customHeight="false" outlineLevel="0" collapsed="false">
      <c r="A1043" s="19" t="s">
        <v>920</v>
      </c>
      <c r="B1043" s="19" t="s">
        <v>149</v>
      </c>
      <c r="C1043" s="19" t="s">
        <v>207</v>
      </c>
      <c r="D1043" s="20" t="n">
        <v>1</v>
      </c>
      <c r="E1043" s="17" t="n">
        <v>309.05</v>
      </c>
    </row>
    <row r="1044" customFormat="false" ht="15" hidden="false" customHeight="false" outlineLevel="0" collapsed="false">
      <c r="A1044" s="19" t="s">
        <v>921</v>
      </c>
      <c r="B1044" s="19" t="s">
        <v>152</v>
      </c>
      <c r="C1044" s="19" t="s">
        <v>207</v>
      </c>
      <c r="D1044" s="20" t="n">
        <v>0.95</v>
      </c>
      <c r="E1044" s="17" t="n">
        <v>1078</v>
      </c>
    </row>
    <row r="1045" customFormat="false" ht="15" hidden="false" customHeight="false" outlineLevel="0" collapsed="false">
      <c r="A1045" s="19" t="s">
        <v>922</v>
      </c>
      <c r="B1045" s="19" t="s">
        <v>154</v>
      </c>
      <c r="C1045" s="19" t="s">
        <v>205</v>
      </c>
      <c r="D1045" s="20" t="n">
        <v>0.95</v>
      </c>
      <c r="E1045" s="17" t="n">
        <v>5992.3</v>
      </c>
    </row>
    <row r="1046" customFormat="false" ht="15" hidden="false" customHeight="false" outlineLevel="0" collapsed="false">
      <c r="A1046" s="19" t="s">
        <v>923</v>
      </c>
      <c r="B1046" s="19" t="s">
        <v>159</v>
      </c>
      <c r="C1046" s="19" t="s">
        <v>207</v>
      </c>
      <c r="D1046" s="20" t="n">
        <v>0.15</v>
      </c>
      <c r="E1046" s="17" t="n">
        <v>1322.55</v>
      </c>
    </row>
    <row r="1047" customFormat="false" ht="15" hidden="false" customHeight="false" outlineLevel="0" collapsed="false">
      <c r="A1047" s="19" t="s">
        <v>924</v>
      </c>
      <c r="B1047" s="19" t="s">
        <v>163</v>
      </c>
      <c r="C1047" s="19" t="s">
        <v>203</v>
      </c>
      <c r="D1047" s="20" t="n">
        <v>1</v>
      </c>
      <c r="E1047" s="17" t="n">
        <v>6558.15</v>
      </c>
    </row>
    <row r="1048" customFormat="false" ht="15" hidden="false" customHeight="false" outlineLevel="0" collapsed="false">
      <c r="A1048" s="19" t="s">
        <v>924</v>
      </c>
      <c r="B1048" s="19" t="s">
        <v>163</v>
      </c>
      <c r="C1048" s="19" t="s">
        <v>204</v>
      </c>
      <c r="D1048" s="20" t="n">
        <v>1</v>
      </c>
      <c r="E1048" s="17" t="n">
        <v>5619.45</v>
      </c>
    </row>
    <row r="1049" customFormat="false" ht="15" hidden="false" customHeight="false" outlineLevel="0" collapsed="false">
      <c r="A1049" s="19" t="s">
        <v>924</v>
      </c>
      <c r="B1049" s="19" t="s">
        <v>163</v>
      </c>
      <c r="C1049" s="19" t="s">
        <v>207</v>
      </c>
      <c r="D1049" s="20" t="n">
        <v>1</v>
      </c>
      <c r="E1049" s="17" t="n">
        <v>507.4</v>
      </c>
    </row>
    <row r="1050" customFormat="false" ht="15" hidden="false" customHeight="false" outlineLevel="0" collapsed="false">
      <c r="A1050" s="19" t="s">
        <v>925</v>
      </c>
      <c r="B1050" s="19" t="s">
        <v>167</v>
      </c>
      <c r="C1050" s="19" t="s">
        <v>205</v>
      </c>
      <c r="D1050" s="20" t="n">
        <v>0.95</v>
      </c>
      <c r="E1050" s="17" t="n">
        <v>6654.9</v>
      </c>
    </row>
    <row r="1051" customFormat="false" ht="15" hidden="false" customHeight="false" outlineLevel="0" collapsed="false">
      <c r="A1051" s="19" t="s">
        <v>925</v>
      </c>
      <c r="B1051" s="19" t="s">
        <v>167</v>
      </c>
      <c r="C1051" s="19" t="s">
        <v>206</v>
      </c>
      <c r="D1051" s="20" t="n">
        <v>0.7</v>
      </c>
      <c r="E1051" s="17" t="n">
        <v>13034.4</v>
      </c>
    </row>
    <row r="1052" customFormat="false" ht="15" hidden="false" customHeight="false" outlineLevel="0" collapsed="false">
      <c r="A1052" s="19" t="s">
        <v>925</v>
      </c>
      <c r="B1052" s="19" t="s">
        <v>167</v>
      </c>
      <c r="C1052" s="19" t="s">
        <v>377</v>
      </c>
      <c r="D1052" s="20" t="n">
        <v>1</v>
      </c>
      <c r="E1052" s="17" t="n">
        <v>5625</v>
      </c>
    </row>
    <row r="1053" customFormat="false" ht="15" hidden="false" customHeight="false" outlineLevel="0" collapsed="false">
      <c r="A1053" s="19" t="s">
        <v>926</v>
      </c>
      <c r="B1053" s="19" t="s">
        <v>169</v>
      </c>
      <c r="C1053" s="19" t="s">
        <v>217</v>
      </c>
      <c r="D1053" s="20" t="n">
        <v>0.95</v>
      </c>
      <c r="E1053" s="17" t="n">
        <v>7462.7</v>
      </c>
    </row>
    <row r="1054" customFormat="false" ht="15" hidden="false" customHeight="false" outlineLevel="0" collapsed="false">
      <c r="A1054" s="19" t="s">
        <v>926</v>
      </c>
      <c r="B1054" s="19" t="s">
        <v>169</v>
      </c>
      <c r="C1054" s="19" t="s">
        <v>205</v>
      </c>
      <c r="D1054" s="20" t="n">
        <v>0.95</v>
      </c>
      <c r="E1054" s="17" t="n">
        <v>19678.65</v>
      </c>
    </row>
    <row r="1055" customFormat="false" ht="15" hidden="false" customHeight="false" outlineLevel="0" collapsed="false">
      <c r="A1055" s="19" t="s">
        <v>926</v>
      </c>
      <c r="B1055" s="19" t="s">
        <v>169</v>
      </c>
      <c r="C1055" s="19" t="s">
        <v>206</v>
      </c>
      <c r="D1055" s="20" t="n">
        <v>0.6</v>
      </c>
      <c r="E1055" s="17" t="n">
        <v>32117.7</v>
      </c>
    </row>
    <row r="1056" customFormat="false" ht="15" hidden="false" customHeight="false" outlineLevel="0" collapsed="false">
      <c r="A1056" s="19" t="s">
        <v>926</v>
      </c>
      <c r="B1056" s="19" t="s">
        <v>169</v>
      </c>
      <c r="C1056" s="19" t="s">
        <v>387</v>
      </c>
      <c r="D1056" s="20" t="n">
        <v>0.5</v>
      </c>
      <c r="E1056" s="17" t="n">
        <v>11625</v>
      </c>
    </row>
    <row r="1057" customFormat="false" ht="15" hidden="false" customHeight="false" outlineLevel="0" collapsed="false">
      <c r="A1057" s="19" t="s">
        <v>927</v>
      </c>
      <c r="B1057" s="19" t="s">
        <v>171</v>
      </c>
      <c r="C1057" s="19" t="s">
        <v>205</v>
      </c>
      <c r="D1057" s="20" t="n">
        <v>0.95</v>
      </c>
      <c r="E1057" s="17" t="n">
        <v>8900.85</v>
      </c>
    </row>
    <row r="1058" customFormat="false" ht="15" hidden="false" customHeight="false" outlineLevel="0" collapsed="false">
      <c r="A1058" s="19" t="s">
        <v>927</v>
      </c>
      <c r="B1058" s="19" t="s">
        <v>171</v>
      </c>
      <c r="C1058" s="19" t="s">
        <v>391</v>
      </c>
      <c r="D1058" s="20" t="n">
        <v>0.5</v>
      </c>
      <c r="E1058" s="17" t="n">
        <v>10225</v>
      </c>
    </row>
    <row r="1059" customFormat="false" ht="15" hidden="false" customHeight="false" outlineLevel="0" collapsed="false">
      <c r="A1059" s="19" t="s">
        <v>927</v>
      </c>
      <c r="B1059" s="19" t="s">
        <v>171</v>
      </c>
      <c r="C1059" s="19" t="s">
        <v>393</v>
      </c>
      <c r="D1059" s="20" t="n">
        <v>0.5</v>
      </c>
      <c r="E1059" s="17" t="n">
        <v>6575</v>
      </c>
    </row>
    <row r="1060" customFormat="false" ht="15" hidden="false" customHeight="false" outlineLevel="0" collapsed="false">
      <c r="A1060" s="19" t="s">
        <v>928</v>
      </c>
      <c r="B1060" s="19" t="s">
        <v>176</v>
      </c>
      <c r="C1060" s="19" t="s">
        <v>204</v>
      </c>
      <c r="D1060" s="20" t="n">
        <v>0.6</v>
      </c>
      <c r="E1060" s="17" t="n">
        <v>12001.7</v>
      </c>
    </row>
    <row r="1061" customFormat="false" ht="15" hidden="false" customHeight="false" outlineLevel="0" collapsed="false">
      <c r="A1061" s="19" t="s">
        <v>928</v>
      </c>
      <c r="B1061" s="19" t="s">
        <v>176</v>
      </c>
      <c r="C1061" s="19" t="s">
        <v>217</v>
      </c>
      <c r="D1061" s="20" t="n">
        <v>0.3</v>
      </c>
      <c r="E1061" s="17" t="n">
        <v>11368.2</v>
      </c>
    </row>
    <row r="1062" customFormat="false" ht="15" hidden="false" customHeight="false" outlineLevel="0" collapsed="false">
      <c r="A1062" s="19" t="s">
        <v>929</v>
      </c>
      <c r="B1062" s="19" t="s">
        <v>178</v>
      </c>
      <c r="C1062" s="19" t="s">
        <v>205</v>
      </c>
      <c r="D1062" s="20" t="n">
        <v>0.95</v>
      </c>
      <c r="E1062" s="17" t="n">
        <v>1734.3</v>
      </c>
    </row>
    <row r="1063" customFormat="false" ht="15" hidden="false" customHeight="false" outlineLevel="0" collapsed="false">
      <c r="A1063" s="19" t="s">
        <v>930</v>
      </c>
      <c r="B1063" s="19" t="s">
        <v>180</v>
      </c>
      <c r="C1063" s="19" t="s">
        <v>204</v>
      </c>
      <c r="D1063" s="20" t="n">
        <v>0.55</v>
      </c>
      <c r="E1063" s="17" t="n">
        <v>3163.5</v>
      </c>
    </row>
    <row r="1064" customFormat="false" ht="15" hidden="false" customHeight="false" outlineLevel="0" collapsed="false">
      <c r="A1064" s="19" t="s">
        <v>931</v>
      </c>
      <c r="B1064" s="19" t="s">
        <v>185</v>
      </c>
      <c r="C1064" s="19" t="s">
        <v>205</v>
      </c>
      <c r="D1064" s="20" t="n">
        <v>0.8</v>
      </c>
      <c r="E1064" s="17" t="n">
        <v>17574.45</v>
      </c>
    </row>
    <row r="1065" customFormat="false" ht="15" hidden="false" customHeight="false" outlineLevel="0" collapsed="false">
      <c r="A1065" s="19" t="s">
        <v>931</v>
      </c>
      <c r="B1065" s="19" t="s">
        <v>185</v>
      </c>
      <c r="C1065" s="19" t="s">
        <v>206</v>
      </c>
      <c r="D1065" s="20" t="n">
        <v>0.75</v>
      </c>
      <c r="E1065" s="17" t="n">
        <v>33274.5</v>
      </c>
    </row>
    <row r="1066" customFormat="false" ht="15" hidden="false" customHeight="false" outlineLevel="0" collapsed="false">
      <c r="A1066" s="19" t="s">
        <v>932</v>
      </c>
      <c r="B1066" s="19" t="s">
        <v>187</v>
      </c>
      <c r="C1066" s="19" t="s">
        <v>205</v>
      </c>
      <c r="D1066" s="20" t="n">
        <v>0.95</v>
      </c>
      <c r="E1066" s="17" t="n">
        <v>6445.5</v>
      </c>
    </row>
    <row r="1067" customFormat="false" ht="15" hidden="false" customHeight="false" outlineLevel="0" collapsed="false">
      <c r="A1067" s="19" t="s">
        <v>932</v>
      </c>
      <c r="B1067" s="19" t="s">
        <v>187</v>
      </c>
      <c r="C1067" s="19" t="s">
        <v>413</v>
      </c>
      <c r="D1067" s="20" t="n">
        <v>1</v>
      </c>
      <c r="E1067" s="17" t="n">
        <v>1250</v>
      </c>
    </row>
    <row r="1068" customFormat="false" ht="15" hidden="false" customHeight="false" outlineLevel="0" collapsed="false">
      <c r="A1068" s="19" t="s">
        <v>933</v>
      </c>
      <c r="B1068" s="19" t="s">
        <v>189</v>
      </c>
      <c r="C1068" s="19" t="s">
        <v>204</v>
      </c>
      <c r="D1068" s="20" t="n">
        <v>0.5</v>
      </c>
      <c r="E1068" s="17" t="n">
        <v>7844.7</v>
      </c>
    </row>
    <row r="1069" customFormat="false" ht="15" hidden="false" customHeight="false" outlineLevel="0" collapsed="false">
      <c r="A1069" s="19" t="s">
        <v>934</v>
      </c>
      <c r="B1069" s="19" t="s">
        <v>192</v>
      </c>
      <c r="C1069" s="19" t="s">
        <v>218</v>
      </c>
      <c r="D1069" s="20" t="n">
        <v>0.8</v>
      </c>
      <c r="E1069" s="17" t="n">
        <v>15739.25</v>
      </c>
    </row>
    <row r="1070" customFormat="false" ht="15" hidden="false" customHeight="false" outlineLevel="0" collapsed="false">
      <c r="A1070" s="19" t="s">
        <v>934</v>
      </c>
      <c r="B1070" s="19" t="s">
        <v>192</v>
      </c>
      <c r="C1070" s="19" t="s">
        <v>417</v>
      </c>
      <c r="D1070" s="20" t="n">
        <v>1</v>
      </c>
      <c r="E1070" s="17" t="n">
        <v>1950</v>
      </c>
    </row>
    <row r="1071" customFormat="false" ht="15" hidden="false" customHeight="false" outlineLevel="0" collapsed="false">
      <c r="A1071" s="19" t="s">
        <v>935</v>
      </c>
      <c r="B1071" s="19" t="s">
        <v>159</v>
      </c>
      <c r="C1071" s="19" t="s">
        <v>207</v>
      </c>
      <c r="D1071" s="20" t="n">
        <v>0.45</v>
      </c>
      <c r="E1071" s="17" t="n">
        <v>2645.1</v>
      </c>
    </row>
    <row r="1072" customFormat="false" ht="15" hidden="false" customHeight="false" outlineLevel="0" collapsed="false">
      <c r="A1072" s="19" t="s">
        <v>936</v>
      </c>
      <c r="B1072" s="19" t="s">
        <v>161</v>
      </c>
      <c r="C1072" s="19" t="s">
        <v>207</v>
      </c>
      <c r="D1072" s="20" t="n">
        <v>0.05</v>
      </c>
      <c r="E1072" s="17" t="n">
        <v>167.8</v>
      </c>
    </row>
    <row r="1073" customFormat="false" ht="15" hidden="false" customHeight="false" outlineLevel="0" collapsed="false">
      <c r="A1073" s="19" t="s">
        <v>937</v>
      </c>
      <c r="B1073" s="19" t="s">
        <v>167</v>
      </c>
      <c r="C1073" s="19" t="s">
        <v>206</v>
      </c>
      <c r="D1073" s="20" t="n">
        <v>0.85</v>
      </c>
      <c r="E1073" s="17" t="n">
        <v>9775.8</v>
      </c>
    </row>
    <row r="1074" customFormat="false" ht="15" hidden="false" customHeight="false" outlineLevel="0" collapsed="false">
      <c r="A1074" s="19" t="s">
        <v>938</v>
      </c>
      <c r="B1074" s="19" t="s">
        <v>169</v>
      </c>
      <c r="C1074" s="19" t="s">
        <v>206</v>
      </c>
      <c r="D1074" s="20" t="n">
        <v>0.7</v>
      </c>
      <c r="E1074" s="17" t="n">
        <v>21411.8</v>
      </c>
    </row>
    <row r="1075" customFormat="false" ht="15" hidden="false" customHeight="false" outlineLevel="0" collapsed="false">
      <c r="A1075" s="19" t="s">
        <v>938</v>
      </c>
      <c r="B1075" s="19" t="s">
        <v>169</v>
      </c>
      <c r="C1075" s="19" t="s">
        <v>387</v>
      </c>
      <c r="D1075" s="20" t="n">
        <v>1</v>
      </c>
      <c r="E1075" s="17" t="n">
        <v>11625</v>
      </c>
    </row>
    <row r="1076" customFormat="false" ht="15" hidden="false" customHeight="false" outlineLevel="0" collapsed="false">
      <c r="A1076" s="19" t="s">
        <v>939</v>
      </c>
      <c r="B1076" s="19" t="s">
        <v>192</v>
      </c>
      <c r="C1076" s="19" t="s">
        <v>218</v>
      </c>
      <c r="D1076" s="20" t="n">
        <v>0.95</v>
      </c>
      <c r="E1076" s="17" t="n">
        <v>9443.55</v>
      </c>
    </row>
    <row r="1077" customFormat="false" ht="15" hidden="false" customHeight="false" outlineLevel="0" collapsed="false">
      <c r="A1077" s="19" t="s">
        <v>940</v>
      </c>
      <c r="B1077" s="19" t="s">
        <v>124</v>
      </c>
      <c r="C1077" s="19" t="s">
        <v>207</v>
      </c>
      <c r="D1077" s="20" t="n">
        <v>0.95</v>
      </c>
      <c r="E1077" s="17" t="n">
        <v>1164.9</v>
      </c>
    </row>
    <row r="1078" customFormat="false" ht="15" hidden="false" customHeight="false" outlineLevel="0" collapsed="false">
      <c r="A1078" s="19" t="s">
        <v>940</v>
      </c>
      <c r="B1078" s="19" t="s">
        <v>124</v>
      </c>
      <c r="C1078" s="19" t="s">
        <v>313</v>
      </c>
      <c r="D1078" s="20" t="n">
        <v>1</v>
      </c>
      <c r="E1078" s="17" t="n">
        <v>10425</v>
      </c>
    </row>
    <row r="1079" customFormat="false" ht="15" hidden="false" customHeight="false" outlineLevel="0" collapsed="false">
      <c r="A1079" s="19" t="s">
        <v>941</v>
      </c>
      <c r="B1079" s="19" t="s">
        <v>142</v>
      </c>
      <c r="C1079" s="19" t="s">
        <v>203</v>
      </c>
      <c r="D1079" s="20" t="n">
        <v>1</v>
      </c>
      <c r="E1079" s="17" t="n">
        <v>4364.65</v>
      </c>
    </row>
    <row r="1080" customFormat="false" ht="15" hidden="false" customHeight="false" outlineLevel="0" collapsed="false">
      <c r="A1080" s="19" t="s">
        <v>941</v>
      </c>
      <c r="B1080" s="19" t="s">
        <v>142</v>
      </c>
      <c r="C1080" s="19" t="s">
        <v>217</v>
      </c>
      <c r="D1080" s="20" t="n">
        <v>1</v>
      </c>
      <c r="E1080" s="17" t="n">
        <v>3368.6</v>
      </c>
    </row>
    <row r="1081" customFormat="false" ht="15" hidden="false" customHeight="false" outlineLevel="0" collapsed="false">
      <c r="A1081" s="19" t="s">
        <v>941</v>
      </c>
      <c r="B1081" s="19" t="s">
        <v>142</v>
      </c>
      <c r="C1081" s="19" t="s">
        <v>205</v>
      </c>
      <c r="D1081" s="20" t="n">
        <v>1</v>
      </c>
      <c r="E1081" s="17" t="n">
        <v>2886.35</v>
      </c>
    </row>
    <row r="1082" customFormat="false" ht="15" hidden="false" customHeight="false" outlineLevel="0" collapsed="false">
      <c r="A1082" s="19" t="s">
        <v>941</v>
      </c>
      <c r="B1082" s="19" t="s">
        <v>142</v>
      </c>
      <c r="C1082" s="19" t="s">
        <v>207</v>
      </c>
      <c r="D1082" s="20" t="n">
        <v>1</v>
      </c>
      <c r="E1082" s="17" t="n">
        <v>500.4</v>
      </c>
    </row>
    <row r="1083" customFormat="false" ht="15" hidden="false" customHeight="false" outlineLevel="0" collapsed="false">
      <c r="A1083" s="19" t="s">
        <v>942</v>
      </c>
      <c r="B1083" s="19" t="s">
        <v>152</v>
      </c>
      <c r="C1083" s="19" t="s">
        <v>203</v>
      </c>
      <c r="D1083" s="20" t="n">
        <v>1</v>
      </c>
      <c r="E1083" s="17" t="n">
        <v>681.05</v>
      </c>
    </row>
    <row r="1084" customFormat="false" ht="15" hidden="false" customHeight="false" outlineLevel="0" collapsed="false">
      <c r="A1084" s="19" t="s">
        <v>942</v>
      </c>
      <c r="B1084" s="19" t="s">
        <v>152</v>
      </c>
      <c r="C1084" s="19" t="s">
        <v>204</v>
      </c>
      <c r="D1084" s="20" t="n">
        <v>1</v>
      </c>
      <c r="E1084" s="17" t="n">
        <v>1392.85</v>
      </c>
    </row>
    <row r="1085" customFormat="false" ht="15" hidden="false" customHeight="false" outlineLevel="0" collapsed="false">
      <c r="A1085" s="19" t="s">
        <v>942</v>
      </c>
      <c r="B1085" s="19" t="s">
        <v>152</v>
      </c>
      <c r="C1085" s="19" t="s">
        <v>205</v>
      </c>
      <c r="D1085" s="20" t="n">
        <v>1</v>
      </c>
      <c r="E1085" s="17" t="n">
        <v>1622.1</v>
      </c>
    </row>
    <row r="1086" customFormat="false" ht="15" hidden="false" customHeight="false" outlineLevel="0" collapsed="false">
      <c r="A1086" s="19" t="s">
        <v>942</v>
      </c>
      <c r="B1086" s="19" t="s">
        <v>152</v>
      </c>
      <c r="C1086" s="19" t="s">
        <v>207</v>
      </c>
      <c r="D1086" s="20" t="n">
        <v>1</v>
      </c>
      <c r="E1086" s="17" t="n">
        <v>154</v>
      </c>
    </row>
    <row r="1087" customFormat="false" ht="15" hidden="false" customHeight="false" outlineLevel="0" collapsed="false">
      <c r="A1087" s="19" t="s">
        <v>942</v>
      </c>
      <c r="B1087" s="19" t="s">
        <v>152</v>
      </c>
      <c r="C1087" s="19" t="s">
        <v>355</v>
      </c>
      <c r="D1087" s="20" t="n">
        <v>1</v>
      </c>
      <c r="E1087" s="17" t="n">
        <v>4950</v>
      </c>
    </row>
    <row r="1088" customFormat="false" ht="15" hidden="false" customHeight="false" outlineLevel="0" collapsed="false">
      <c r="A1088" s="19" t="s">
        <v>943</v>
      </c>
      <c r="B1088" s="19" t="s">
        <v>159</v>
      </c>
      <c r="C1088" s="19" t="s">
        <v>207</v>
      </c>
      <c r="D1088" s="20" t="n">
        <v>0.7</v>
      </c>
      <c r="E1088" s="17" t="n">
        <v>2204.25</v>
      </c>
    </row>
    <row r="1089" customFormat="false" ht="15" hidden="false" customHeight="false" outlineLevel="0" collapsed="false">
      <c r="A1089" s="19" t="s">
        <v>944</v>
      </c>
      <c r="B1089" s="19" t="s">
        <v>161</v>
      </c>
      <c r="C1089" s="19" t="s">
        <v>207</v>
      </c>
      <c r="D1089" s="20" t="n">
        <v>0.25</v>
      </c>
      <c r="E1089" s="17" t="n">
        <v>671.2</v>
      </c>
    </row>
    <row r="1090" customFormat="false" ht="15" hidden="false" customHeight="false" outlineLevel="0" collapsed="false">
      <c r="A1090" s="19" t="s">
        <v>945</v>
      </c>
      <c r="B1090" s="19" t="s">
        <v>167</v>
      </c>
      <c r="C1090" s="19" t="s">
        <v>206</v>
      </c>
      <c r="D1090" s="20" t="n">
        <v>0.95</v>
      </c>
      <c r="E1090" s="17" t="n">
        <v>6517.2</v>
      </c>
    </row>
    <row r="1091" customFormat="false" ht="15" hidden="false" customHeight="false" outlineLevel="0" collapsed="false">
      <c r="A1091" s="19" t="s">
        <v>946</v>
      </c>
      <c r="B1091" s="19" t="s">
        <v>169</v>
      </c>
      <c r="C1091" s="19" t="s">
        <v>206</v>
      </c>
      <c r="D1091" s="20" t="n">
        <v>0.85</v>
      </c>
      <c r="E1091" s="17" t="n">
        <v>32117.7</v>
      </c>
    </row>
    <row r="1092" customFormat="false" ht="15" hidden="false" customHeight="false" outlineLevel="0" collapsed="false">
      <c r="A1092" s="19" t="s">
        <v>947</v>
      </c>
      <c r="B1092" s="19" t="s">
        <v>171</v>
      </c>
      <c r="C1092" s="19" t="s">
        <v>207</v>
      </c>
      <c r="D1092" s="20" t="n">
        <v>0.2</v>
      </c>
      <c r="E1092" s="17" t="n">
        <v>2521.4</v>
      </c>
    </row>
    <row r="1093" customFormat="false" ht="15" hidden="false" customHeight="false" outlineLevel="0" collapsed="false">
      <c r="A1093" s="19" t="s">
        <v>947</v>
      </c>
      <c r="B1093" s="19" t="s">
        <v>171</v>
      </c>
      <c r="C1093" s="19" t="s">
        <v>391</v>
      </c>
      <c r="D1093" s="20" t="n">
        <v>1</v>
      </c>
      <c r="E1093" s="17" t="n">
        <v>10225</v>
      </c>
    </row>
    <row r="1094" customFormat="false" ht="15" hidden="false" customHeight="false" outlineLevel="0" collapsed="false">
      <c r="A1094" s="19" t="s">
        <v>947</v>
      </c>
      <c r="B1094" s="19" t="s">
        <v>171</v>
      </c>
      <c r="C1094" s="19" t="s">
        <v>393</v>
      </c>
      <c r="D1094" s="20" t="n">
        <v>1</v>
      </c>
      <c r="E1094" s="17" t="n">
        <v>6575</v>
      </c>
    </row>
    <row r="1095" customFormat="false" ht="15" hidden="false" customHeight="false" outlineLevel="0" collapsed="false">
      <c r="A1095" s="19" t="s">
        <v>948</v>
      </c>
      <c r="B1095" s="19" t="s">
        <v>174</v>
      </c>
      <c r="C1095" s="19" t="s">
        <v>207</v>
      </c>
      <c r="D1095" s="20" t="n">
        <v>0.15</v>
      </c>
      <c r="E1095" s="17" t="n">
        <v>1440.6</v>
      </c>
    </row>
    <row r="1096" customFormat="false" ht="15" hidden="false" customHeight="false" outlineLevel="0" collapsed="false">
      <c r="A1096" s="19" t="s">
        <v>949</v>
      </c>
      <c r="B1096" s="19" t="s">
        <v>176</v>
      </c>
      <c r="C1096" s="19" t="s">
        <v>204</v>
      </c>
      <c r="D1096" s="20" t="n">
        <v>0.85</v>
      </c>
      <c r="E1096" s="17" t="n">
        <v>30004.25</v>
      </c>
    </row>
    <row r="1097" customFormat="false" ht="15" hidden="false" customHeight="false" outlineLevel="0" collapsed="false">
      <c r="A1097" s="19" t="s">
        <v>949</v>
      </c>
      <c r="B1097" s="19" t="s">
        <v>176</v>
      </c>
      <c r="C1097" s="19" t="s">
        <v>217</v>
      </c>
      <c r="D1097" s="20" t="n">
        <v>0.55</v>
      </c>
      <c r="E1097" s="17" t="n">
        <v>28420.5</v>
      </c>
    </row>
    <row r="1098" customFormat="false" ht="15" hidden="false" customHeight="false" outlineLevel="0" collapsed="false">
      <c r="A1098" s="19" t="s">
        <v>950</v>
      </c>
      <c r="B1098" s="19" t="s">
        <v>180</v>
      </c>
      <c r="C1098" s="19" t="s">
        <v>204</v>
      </c>
      <c r="D1098" s="20" t="n">
        <v>0.8</v>
      </c>
      <c r="E1098" s="17" t="n">
        <v>5272.5</v>
      </c>
    </row>
    <row r="1099" customFormat="false" ht="15" hidden="false" customHeight="false" outlineLevel="0" collapsed="false">
      <c r="A1099" s="19" t="s">
        <v>951</v>
      </c>
      <c r="B1099" s="19" t="s">
        <v>185</v>
      </c>
      <c r="C1099" s="19" t="s">
        <v>205</v>
      </c>
      <c r="D1099" s="20" t="n">
        <v>0.95</v>
      </c>
      <c r="E1099" s="17" t="n">
        <v>17574.45</v>
      </c>
    </row>
    <row r="1100" customFormat="false" ht="15" hidden="false" customHeight="false" outlineLevel="0" collapsed="false">
      <c r="A1100" s="19" t="s">
        <v>951</v>
      </c>
      <c r="B1100" s="19" t="s">
        <v>185</v>
      </c>
      <c r="C1100" s="19" t="s">
        <v>206</v>
      </c>
      <c r="D1100" s="20" t="n">
        <v>0.95</v>
      </c>
      <c r="E1100" s="17" t="n">
        <v>26619.6</v>
      </c>
    </row>
    <row r="1101" customFormat="false" ht="15" hidden="false" customHeight="false" outlineLevel="0" collapsed="false">
      <c r="A1101" s="19" t="s">
        <v>952</v>
      </c>
      <c r="B1101" s="19" t="s">
        <v>189</v>
      </c>
      <c r="C1101" s="19" t="s">
        <v>204</v>
      </c>
      <c r="D1101" s="20" t="n">
        <v>0.75</v>
      </c>
      <c r="E1101" s="17" t="n">
        <v>13074.5</v>
      </c>
    </row>
    <row r="1102" customFormat="false" ht="15" hidden="false" customHeight="false" outlineLevel="0" collapsed="false">
      <c r="A1102" s="19" t="s">
        <v>953</v>
      </c>
      <c r="B1102" s="19" t="s">
        <v>192</v>
      </c>
      <c r="C1102" s="19" t="s">
        <v>419</v>
      </c>
      <c r="D1102" s="20" t="n">
        <v>0.5</v>
      </c>
      <c r="E1102" s="17" t="n">
        <v>3175</v>
      </c>
    </row>
    <row r="1104" customFormat="false" ht="15" hidden="false" customHeight="false" outlineLevel="0" collapsed="false">
      <c r="A1104" s="5" t="s">
        <v>195</v>
      </c>
      <c r="E1104" s="21" t="n">
        <f aca="false">SUBTOTAL(109,E2:E1102)</f>
        <v>11588807.1</v>
      </c>
    </row>
  </sheetData>
  <autoFilter ref="A1:E110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36"/>
    <col collapsed="false" customWidth="true" hidden="false" outlineLevel="0" max="4" min="4" style="0" width="44"/>
    <col collapsed="false" customWidth="true" hidden="false" outlineLevel="0" max="5" min="5" style="0" width="14"/>
    <col collapsed="false" customWidth="true" hidden="false" outlineLevel="0" max="6" min="6" style="0" width="15"/>
    <col collapsed="false" customWidth="true" hidden="false" outlineLevel="0" max="7" min="7" style="0" width="17"/>
    <col collapsed="false" customWidth="true" hidden="false" outlineLevel="0" max="9" min="8" style="0" width="13"/>
  </cols>
  <sheetData>
    <row r="1" customFormat="false" ht="31.5" hidden="false" customHeight="true" outlineLevel="0" collapsed="false">
      <c r="A1" s="18" t="s">
        <v>198</v>
      </c>
      <c r="B1" s="18" t="s">
        <v>76</v>
      </c>
      <c r="C1" s="18" t="s">
        <v>77</v>
      </c>
      <c r="D1" s="18" t="s">
        <v>955</v>
      </c>
      <c r="E1" s="18" t="s">
        <v>956</v>
      </c>
      <c r="F1" s="18" t="s">
        <v>199</v>
      </c>
      <c r="G1" s="18" t="s">
        <v>429</v>
      </c>
      <c r="H1" s="18" t="s">
        <v>957</v>
      </c>
      <c r="I1" s="18" t="s">
        <v>958</v>
      </c>
    </row>
    <row r="2" customFormat="false" ht="15" hidden="false" customHeight="false" outlineLevel="0" collapsed="false">
      <c r="A2" s="19" t="s">
        <v>258</v>
      </c>
      <c r="B2" s="19" t="s">
        <v>104</v>
      </c>
      <c r="C2" s="19" t="s">
        <v>105</v>
      </c>
      <c r="D2" s="19" t="s">
        <v>959</v>
      </c>
      <c r="E2" s="22" t="n">
        <v>45931</v>
      </c>
      <c r="F2" s="17" t="n">
        <v>22650</v>
      </c>
      <c r="G2" s="19" t="s">
        <v>960</v>
      </c>
      <c r="H2" s="19" t="s">
        <v>961</v>
      </c>
      <c r="I2" s="19" t="s">
        <v>962</v>
      </c>
    </row>
    <row r="3" customFormat="false" ht="15" hidden="false" customHeight="false" outlineLevel="0" collapsed="false">
      <c r="A3" s="19" t="s">
        <v>290</v>
      </c>
      <c r="B3" s="19" t="s">
        <v>117</v>
      </c>
      <c r="C3" s="19" t="s">
        <v>118</v>
      </c>
      <c r="D3" s="19" t="s">
        <v>963</v>
      </c>
      <c r="E3" s="22" t="n">
        <v>45931</v>
      </c>
      <c r="F3" s="17" t="n">
        <v>9850</v>
      </c>
      <c r="G3" s="19" t="s">
        <v>960</v>
      </c>
      <c r="H3" s="19" t="s">
        <v>962</v>
      </c>
      <c r="I3" s="19" t="s">
        <v>962</v>
      </c>
    </row>
    <row r="4" customFormat="false" ht="15" hidden="false" customHeight="false" outlineLevel="0" collapsed="false">
      <c r="A4" s="19" t="s">
        <v>244</v>
      </c>
      <c r="B4" s="19" t="s">
        <v>102</v>
      </c>
      <c r="C4" s="19" t="s">
        <v>103</v>
      </c>
      <c r="D4" s="19" t="s">
        <v>964</v>
      </c>
      <c r="E4" s="22" t="n">
        <v>45936</v>
      </c>
      <c r="F4" s="17" t="n">
        <v>44450</v>
      </c>
      <c r="G4" s="19" t="s">
        <v>960</v>
      </c>
      <c r="H4" s="19" t="s">
        <v>962</v>
      </c>
      <c r="I4" s="19" t="s">
        <v>962</v>
      </c>
    </row>
    <row r="5" customFormat="false" ht="15" hidden="false" customHeight="false" outlineLevel="0" collapsed="false">
      <c r="A5" s="19" t="s">
        <v>965</v>
      </c>
      <c r="B5" s="19" t="s">
        <v>122</v>
      </c>
      <c r="C5" s="19" t="s">
        <v>123</v>
      </c>
      <c r="D5" s="19" t="s">
        <v>966</v>
      </c>
      <c r="E5" s="22" t="n">
        <v>45936</v>
      </c>
      <c r="F5" s="17" t="n">
        <v>18500</v>
      </c>
      <c r="G5" s="19" t="s">
        <v>967</v>
      </c>
      <c r="H5" s="19" t="s">
        <v>968</v>
      </c>
      <c r="I5" s="19" t="s">
        <v>968</v>
      </c>
    </row>
    <row r="6" customFormat="false" ht="15" hidden="false" customHeight="false" outlineLevel="0" collapsed="false">
      <c r="A6" s="19" t="s">
        <v>969</v>
      </c>
      <c r="B6" s="19" t="s">
        <v>104</v>
      </c>
      <c r="C6" s="19" t="s">
        <v>105</v>
      </c>
      <c r="D6" s="19" t="s">
        <v>970</v>
      </c>
      <c r="E6" s="22" t="n">
        <v>45938</v>
      </c>
      <c r="F6" s="17" t="n">
        <v>23200</v>
      </c>
      <c r="G6" s="19" t="s">
        <v>967</v>
      </c>
      <c r="H6" s="19" t="s">
        <v>968</v>
      </c>
      <c r="I6" s="19" t="s">
        <v>968</v>
      </c>
    </row>
    <row r="7" customFormat="false" ht="15" hidden="false" customHeight="false" outlineLevel="0" collapsed="false">
      <c r="A7" s="19" t="s">
        <v>260</v>
      </c>
      <c r="B7" s="19" t="s">
        <v>104</v>
      </c>
      <c r="C7" s="19" t="s">
        <v>105</v>
      </c>
      <c r="D7" s="19" t="s">
        <v>966</v>
      </c>
      <c r="E7" s="22" t="n">
        <v>45941</v>
      </c>
      <c r="F7" s="17" t="n">
        <v>28250</v>
      </c>
      <c r="G7" s="19" t="s">
        <v>960</v>
      </c>
      <c r="H7" s="19" t="s">
        <v>962</v>
      </c>
      <c r="I7" s="19" t="s">
        <v>962</v>
      </c>
    </row>
    <row r="8" customFormat="false" ht="15" hidden="false" customHeight="false" outlineLevel="0" collapsed="false">
      <c r="A8" s="19" t="s">
        <v>304</v>
      </c>
      <c r="B8" s="19" t="s">
        <v>122</v>
      </c>
      <c r="C8" s="19" t="s">
        <v>123</v>
      </c>
      <c r="D8" s="19" t="s">
        <v>971</v>
      </c>
      <c r="E8" s="22" t="n">
        <v>45943</v>
      </c>
      <c r="F8" s="17" t="n">
        <v>20350</v>
      </c>
      <c r="G8" s="19" t="s">
        <v>960</v>
      </c>
      <c r="H8" s="19" t="s">
        <v>962</v>
      </c>
      <c r="I8" s="19" t="s">
        <v>962</v>
      </c>
    </row>
    <row r="9" customFormat="false" ht="15" hidden="false" customHeight="false" outlineLevel="0" collapsed="false">
      <c r="A9" s="19" t="s">
        <v>972</v>
      </c>
      <c r="B9" s="19" t="s">
        <v>127</v>
      </c>
      <c r="C9" s="19" t="s">
        <v>128</v>
      </c>
      <c r="D9" s="19" t="s">
        <v>973</v>
      </c>
      <c r="E9" s="22" t="n">
        <v>45943</v>
      </c>
      <c r="F9" s="17" t="n">
        <v>8300</v>
      </c>
      <c r="G9" s="19" t="s">
        <v>967</v>
      </c>
      <c r="H9" s="19" t="s">
        <v>968</v>
      </c>
      <c r="I9" s="19" t="s">
        <v>968</v>
      </c>
    </row>
    <row r="10" customFormat="false" ht="15" hidden="false" customHeight="false" outlineLevel="0" collapsed="false">
      <c r="A10" s="19" t="s">
        <v>228</v>
      </c>
      <c r="B10" s="19" t="s">
        <v>97</v>
      </c>
      <c r="C10" s="19" t="s">
        <v>98</v>
      </c>
      <c r="D10" s="19" t="s">
        <v>971</v>
      </c>
      <c r="E10" s="22" t="n">
        <v>45945</v>
      </c>
      <c r="F10" s="17" t="n">
        <v>21150</v>
      </c>
      <c r="G10" s="19" t="s">
        <v>960</v>
      </c>
      <c r="H10" s="19" t="s">
        <v>962</v>
      </c>
      <c r="I10" s="19" t="s">
        <v>962</v>
      </c>
    </row>
    <row r="11" customFormat="false" ht="15" hidden="false" customHeight="false" outlineLevel="0" collapsed="false">
      <c r="A11" s="19" t="s">
        <v>974</v>
      </c>
      <c r="B11" s="19" t="s">
        <v>102</v>
      </c>
      <c r="C11" s="19" t="s">
        <v>103</v>
      </c>
      <c r="D11" s="19" t="s">
        <v>975</v>
      </c>
      <c r="E11" s="22" t="n">
        <v>45945</v>
      </c>
      <c r="F11" s="17" t="n">
        <v>40800</v>
      </c>
      <c r="G11" s="19" t="s">
        <v>976</v>
      </c>
      <c r="H11" s="19" t="s">
        <v>968</v>
      </c>
      <c r="I11" s="19" t="s">
        <v>968</v>
      </c>
    </row>
    <row r="12" customFormat="false" ht="15" hidden="false" customHeight="false" outlineLevel="0" collapsed="false">
      <c r="A12" s="19" t="s">
        <v>266</v>
      </c>
      <c r="B12" s="19" t="s">
        <v>106</v>
      </c>
      <c r="C12" s="19" t="s">
        <v>107</v>
      </c>
      <c r="D12" s="19" t="s">
        <v>959</v>
      </c>
      <c r="E12" s="22" t="n">
        <v>45945</v>
      </c>
      <c r="F12" s="17" t="n">
        <v>15050</v>
      </c>
      <c r="G12" s="19" t="s">
        <v>960</v>
      </c>
      <c r="H12" s="19" t="s">
        <v>962</v>
      </c>
      <c r="I12" s="19" t="s">
        <v>962</v>
      </c>
    </row>
    <row r="13" customFormat="false" ht="15" hidden="false" customHeight="false" outlineLevel="0" collapsed="false">
      <c r="A13" s="19" t="s">
        <v>270</v>
      </c>
      <c r="B13" s="19" t="s">
        <v>108</v>
      </c>
      <c r="C13" s="19" t="s">
        <v>109</v>
      </c>
      <c r="D13" s="19" t="s">
        <v>975</v>
      </c>
      <c r="E13" s="22" t="n">
        <v>45948</v>
      </c>
      <c r="F13" s="17" t="n">
        <v>8500</v>
      </c>
      <c r="G13" s="19" t="s">
        <v>960</v>
      </c>
      <c r="H13" s="19" t="s">
        <v>962</v>
      </c>
      <c r="I13" s="19" t="s">
        <v>962</v>
      </c>
    </row>
    <row r="14" customFormat="false" ht="15" hidden="false" customHeight="false" outlineLevel="0" collapsed="false">
      <c r="A14" s="19" t="s">
        <v>288</v>
      </c>
      <c r="B14" s="19" t="s">
        <v>115</v>
      </c>
      <c r="C14" s="19" t="s">
        <v>116</v>
      </c>
      <c r="D14" s="19" t="s">
        <v>959</v>
      </c>
      <c r="E14" s="22" t="n">
        <v>45949</v>
      </c>
      <c r="F14" s="17" t="n">
        <v>9600</v>
      </c>
      <c r="G14" s="19" t="s">
        <v>960</v>
      </c>
      <c r="H14" s="19" t="s">
        <v>962</v>
      </c>
      <c r="I14" s="19" t="s">
        <v>962</v>
      </c>
    </row>
    <row r="15" customFormat="false" ht="15" hidden="false" customHeight="false" outlineLevel="0" collapsed="false">
      <c r="A15" s="19" t="s">
        <v>306</v>
      </c>
      <c r="B15" s="19" t="s">
        <v>122</v>
      </c>
      <c r="C15" s="19" t="s">
        <v>123</v>
      </c>
      <c r="D15" s="19" t="s">
        <v>977</v>
      </c>
      <c r="E15" s="22" t="n">
        <v>45950</v>
      </c>
      <c r="F15" s="17" t="n">
        <v>16100</v>
      </c>
      <c r="G15" s="19" t="s">
        <v>960</v>
      </c>
      <c r="H15" s="19" t="s">
        <v>962</v>
      </c>
      <c r="I15" s="19" t="s">
        <v>962</v>
      </c>
    </row>
    <row r="16" customFormat="false" ht="15" hidden="false" customHeight="false" outlineLevel="0" collapsed="false">
      <c r="A16" s="19" t="s">
        <v>346</v>
      </c>
      <c r="B16" s="19" t="s">
        <v>147</v>
      </c>
      <c r="C16" s="19" t="s">
        <v>148</v>
      </c>
      <c r="D16" s="19" t="s">
        <v>964</v>
      </c>
      <c r="E16" s="22" t="n">
        <v>45953</v>
      </c>
      <c r="F16" s="17" t="n">
        <v>13650</v>
      </c>
      <c r="G16" s="19" t="s">
        <v>960</v>
      </c>
      <c r="H16" s="19" t="s">
        <v>962</v>
      </c>
      <c r="I16" s="19" t="s">
        <v>962</v>
      </c>
    </row>
    <row r="17" customFormat="false" ht="15" hidden="false" customHeight="false" outlineLevel="0" collapsed="false">
      <c r="A17" s="19" t="s">
        <v>978</v>
      </c>
      <c r="B17" s="19" t="s">
        <v>102</v>
      </c>
      <c r="C17" s="19" t="s">
        <v>103</v>
      </c>
      <c r="D17" s="19" t="s">
        <v>971</v>
      </c>
      <c r="E17" s="22" t="n">
        <v>45954</v>
      </c>
      <c r="F17" s="17" t="n">
        <v>43250</v>
      </c>
      <c r="G17" s="19" t="s">
        <v>976</v>
      </c>
      <c r="H17" s="19" t="s">
        <v>968</v>
      </c>
      <c r="I17" s="19" t="s">
        <v>968</v>
      </c>
    </row>
    <row r="18" customFormat="false" ht="15" hidden="false" customHeight="false" outlineLevel="0" collapsed="false">
      <c r="A18" s="19" t="s">
        <v>979</v>
      </c>
      <c r="B18" s="19" t="s">
        <v>102</v>
      </c>
      <c r="C18" s="19" t="s">
        <v>103</v>
      </c>
      <c r="D18" s="19" t="s">
        <v>973</v>
      </c>
      <c r="E18" s="22" t="n">
        <v>45954</v>
      </c>
      <c r="F18" s="17" t="n">
        <v>14900</v>
      </c>
      <c r="G18" s="19" t="s">
        <v>967</v>
      </c>
      <c r="H18" s="19" t="s">
        <v>968</v>
      </c>
      <c r="I18" s="19" t="s">
        <v>968</v>
      </c>
    </row>
    <row r="19" customFormat="false" ht="15" hidden="false" customHeight="false" outlineLevel="0" collapsed="false">
      <c r="A19" s="19" t="s">
        <v>980</v>
      </c>
      <c r="B19" s="19" t="s">
        <v>100</v>
      </c>
      <c r="C19" s="19" t="s">
        <v>101</v>
      </c>
      <c r="D19" s="19" t="s">
        <v>966</v>
      </c>
      <c r="E19" s="22" t="n">
        <v>45964</v>
      </c>
      <c r="F19" s="17" t="n">
        <v>13100</v>
      </c>
      <c r="G19" s="19" t="s">
        <v>967</v>
      </c>
      <c r="H19" s="19" t="s">
        <v>968</v>
      </c>
      <c r="I19" s="19" t="s">
        <v>968</v>
      </c>
    </row>
    <row r="20" customFormat="false" ht="15" hidden="false" customHeight="false" outlineLevel="0" collapsed="false">
      <c r="A20" s="19" t="s">
        <v>268</v>
      </c>
      <c r="B20" s="19" t="s">
        <v>106</v>
      </c>
      <c r="C20" s="19" t="s">
        <v>107</v>
      </c>
      <c r="D20" s="19" t="s">
        <v>973</v>
      </c>
      <c r="E20" s="22" t="n">
        <v>45965</v>
      </c>
      <c r="F20" s="17" t="n">
        <v>15700</v>
      </c>
      <c r="G20" s="19" t="s">
        <v>960</v>
      </c>
      <c r="H20" s="19" t="s">
        <v>962</v>
      </c>
      <c r="I20" s="19" t="s">
        <v>962</v>
      </c>
    </row>
    <row r="21" customFormat="false" ht="15" hidden="false" customHeight="false" outlineLevel="0" collapsed="false">
      <c r="A21" s="19" t="s">
        <v>308</v>
      </c>
      <c r="B21" s="19" t="s">
        <v>122</v>
      </c>
      <c r="C21" s="19" t="s">
        <v>123</v>
      </c>
      <c r="D21" s="19" t="s">
        <v>981</v>
      </c>
      <c r="E21" s="22" t="n">
        <v>45965</v>
      </c>
      <c r="F21" s="17" t="n">
        <v>20150</v>
      </c>
      <c r="G21" s="19" t="s">
        <v>960</v>
      </c>
      <c r="H21" s="19" t="s">
        <v>961</v>
      </c>
      <c r="I21" s="19" t="s">
        <v>962</v>
      </c>
    </row>
    <row r="22" customFormat="false" ht="15" hidden="false" customHeight="false" outlineLevel="0" collapsed="false">
      <c r="A22" s="19" t="s">
        <v>246</v>
      </c>
      <c r="B22" s="19" t="s">
        <v>102</v>
      </c>
      <c r="C22" s="19" t="s">
        <v>103</v>
      </c>
      <c r="D22" s="19" t="s">
        <v>963</v>
      </c>
      <c r="E22" s="22" t="n">
        <v>45967</v>
      </c>
      <c r="F22" s="17" t="n">
        <v>16900</v>
      </c>
      <c r="G22" s="19" t="s">
        <v>960</v>
      </c>
      <c r="H22" s="19" t="s">
        <v>961</v>
      </c>
      <c r="I22" s="19" t="s">
        <v>962</v>
      </c>
    </row>
    <row r="23" customFormat="false" ht="15" hidden="false" customHeight="false" outlineLevel="0" collapsed="false">
      <c r="A23" s="19" t="s">
        <v>262</v>
      </c>
      <c r="B23" s="19" t="s">
        <v>104</v>
      </c>
      <c r="C23" s="19" t="s">
        <v>105</v>
      </c>
      <c r="D23" s="19" t="s">
        <v>981</v>
      </c>
      <c r="E23" s="22" t="n">
        <v>45967</v>
      </c>
      <c r="F23" s="17" t="n">
        <v>20650</v>
      </c>
      <c r="G23" s="19" t="s">
        <v>960</v>
      </c>
      <c r="H23" s="19" t="s">
        <v>962</v>
      </c>
      <c r="I23" s="19" t="s">
        <v>962</v>
      </c>
    </row>
    <row r="24" customFormat="false" ht="15" hidden="false" customHeight="false" outlineLevel="0" collapsed="false">
      <c r="A24" s="19" t="s">
        <v>336</v>
      </c>
      <c r="B24" s="19" t="s">
        <v>140</v>
      </c>
      <c r="C24" s="19" t="s">
        <v>141</v>
      </c>
      <c r="D24" s="19" t="s">
        <v>973</v>
      </c>
      <c r="E24" s="22" t="n">
        <v>45969</v>
      </c>
      <c r="F24" s="17" t="n">
        <v>25450</v>
      </c>
      <c r="G24" s="19" t="s">
        <v>960</v>
      </c>
      <c r="H24" s="19" t="s">
        <v>962</v>
      </c>
      <c r="I24" s="19" t="s">
        <v>962</v>
      </c>
    </row>
    <row r="25" customFormat="false" ht="15" hidden="false" customHeight="false" outlineLevel="0" collapsed="false">
      <c r="A25" s="19" t="s">
        <v>248</v>
      </c>
      <c r="B25" s="19" t="s">
        <v>102</v>
      </c>
      <c r="C25" s="19" t="s">
        <v>103</v>
      </c>
      <c r="D25" s="19" t="s">
        <v>982</v>
      </c>
      <c r="E25" s="22" t="n">
        <v>45971</v>
      </c>
      <c r="F25" s="17" t="n">
        <v>20800</v>
      </c>
      <c r="G25" s="19" t="s">
        <v>960</v>
      </c>
      <c r="H25" s="19" t="s">
        <v>962</v>
      </c>
      <c r="I25" s="19" t="s">
        <v>962</v>
      </c>
    </row>
    <row r="26" customFormat="false" ht="15" hidden="false" customHeight="false" outlineLevel="0" collapsed="false">
      <c r="A26" s="19" t="s">
        <v>312</v>
      </c>
      <c r="B26" s="19" t="s">
        <v>124</v>
      </c>
      <c r="C26" s="19" t="s">
        <v>125</v>
      </c>
      <c r="D26" s="19" t="s">
        <v>959</v>
      </c>
      <c r="E26" s="22" t="n">
        <v>45972</v>
      </c>
      <c r="F26" s="17" t="n">
        <v>18850</v>
      </c>
      <c r="G26" s="19" t="s">
        <v>960</v>
      </c>
      <c r="H26" s="19" t="s">
        <v>962</v>
      </c>
      <c r="I26" s="19" t="s">
        <v>962</v>
      </c>
    </row>
    <row r="27" customFormat="false" ht="15" hidden="false" customHeight="false" outlineLevel="0" collapsed="false">
      <c r="A27" s="19" t="s">
        <v>354</v>
      </c>
      <c r="B27" s="19" t="s">
        <v>152</v>
      </c>
      <c r="C27" s="19" t="s">
        <v>153</v>
      </c>
      <c r="D27" s="19" t="s">
        <v>971</v>
      </c>
      <c r="E27" s="22" t="n">
        <v>45974</v>
      </c>
      <c r="F27" s="17" t="n">
        <v>3600</v>
      </c>
      <c r="G27" s="19" t="s">
        <v>960</v>
      </c>
      <c r="H27" s="19" t="s">
        <v>961</v>
      </c>
      <c r="I27" s="19" t="s">
        <v>962</v>
      </c>
    </row>
    <row r="28" customFormat="false" ht="15" hidden="false" customHeight="false" outlineLevel="0" collapsed="false">
      <c r="A28" s="19" t="s">
        <v>240</v>
      </c>
      <c r="B28" s="19" t="s">
        <v>100</v>
      </c>
      <c r="C28" s="19" t="s">
        <v>101</v>
      </c>
      <c r="D28" s="19" t="s">
        <v>964</v>
      </c>
      <c r="E28" s="22" t="n">
        <v>45976</v>
      </c>
      <c r="F28" s="17" t="n">
        <v>17100</v>
      </c>
      <c r="G28" s="19" t="s">
        <v>960</v>
      </c>
      <c r="H28" s="19" t="s">
        <v>962</v>
      </c>
      <c r="I28" s="19" t="s">
        <v>962</v>
      </c>
    </row>
    <row r="29" customFormat="false" ht="15" hidden="false" customHeight="false" outlineLevel="0" collapsed="false">
      <c r="A29" s="19" t="s">
        <v>983</v>
      </c>
      <c r="B29" s="19" t="s">
        <v>115</v>
      </c>
      <c r="C29" s="19" t="s">
        <v>116</v>
      </c>
      <c r="D29" s="19" t="s">
        <v>981</v>
      </c>
      <c r="E29" s="22" t="n">
        <v>45976</v>
      </c>
      <c r="F29" s="17" t="n">
        <v>5000</v>
      </c>
      <c r="G29" s="19" t="s">
        <v>976</v>
      </c>
      <c r="H29" s="19" t="s">
        <v>968</v>
      </c>
      <c r="I29" s="19" t="s">
        <v>968</v>
      </c>
    </row>
    <row r="30" customFormat="false" ht="15" hidden="false" customHeight="false" outlineLevel="0" collapsed="false">
      <c r="A30" s="19" t="s">
        <v>984</v>
      </c>
      <c r="B30" s="19" t="s">
        <v>142</v>
      </c>
      <c r="C30" s="19" t="s">
        <v>143</v>
      </c>
      <c r="D30" s="19" t="s">
        <v>964</v>
      </c>
      <c r="E30" s="22" t="n">
        <v>45976</v>
      </c>
      <c r="F30" s="17" t="n">
        <v>9250</v>
      </c>
      <c r="G30" s="19" t="s">
        <v>976</v>
      </c>
      <c r="H30" s="19" t="s">
        <v>968</v>
      </c>
      <c r="I30" s="19" t="s">
        <v>968</v>
      </c>
    </row>
    <row r="31" customFormat="false" ht="15" hidden="false" customHeight="false" outlineLevel="0" collapsed="false">
      <c r="A31" s="19" t="s">
        <v>222</v>
      </c>
      <c r="B31" s="19" t="s">
        <v>94</v>
      </c>
      <c r="C31" s="19" t="s">
        <v>95</v>
      </c>
      <c r="D31" s="19" t="s">
        <v>981</v>
      </c>
      <c r="E31" s="22" t="n">
        <v>45983</v>
      </c>
      <c r="F31" s="17" t="n">
        <v>7400</v>
      </c>
      <c r="G31" s="19" t="s">
        <v>960</v>
      </c>
      <c r="H31" s="19" t="s">
        <v>961</v>
      </c>
      <c r="I31" s="19" t="s">
        <v>962</v>
      </c>
    </row>
    <row r="32" customFormat="false" ht="15" hidden="false" customHeight="false" outlineLevel="0" collapsed="false">
      <c r="A32" s="19" t="s">
        <v>282</v>
      </c>
      <c r="B32" s="19" t="s">
        <v>113</v>
      </c>
      <c r="C32" s="19" t="s">
        <v>114</v>
      </c>
      <c r="D32" s="19" t="s">
        <v>959</v>
      </c>
      <c r="E32" s="22" t="n">
        <v>45984</v>
      </c>
      <c r="F32" s="17" t="n">
        <v>20350</v>
      </c>
      <c r="G32" s="19" t="s">
        <v>960</v>
      </c>
      <c r="H32" s="19" t="s">
        <v>961</v>
      </c>
      <c r="I32" s="19" t="s">
        <v>962</v>
      </c>
    </row>
    <row r="33" customFormat="false" ht="15" hidden="false" customHeight="false" outlineLevel="0" collapsed="false">
      <c r="A33" s="19" t="s">
        <v>250</v>
      </c>
      <c r="B33" s="19" t="s">
        <v>102</v>
      </c>
      <c r="C33" s="19" t="s">
        <v>103</v>
      </c>
      <c r="D33" s="19" t="s">
        <v>981</v>
      </c>
      <c r="E33" s="22" t="n">
        <v>45985</v>
      </c>
      <c r="F33" s="17" t="n">
        <v>65800</v>
      </c>
      <c r="G33" s="19" t="s">
        <v>960</v>
      </c>
      <c r="H33" s="19" t="s">
        <v>962</v>
      </c>
      <c r="I33" s="19" t="s">
        <v>962</v>
      </c>
    </row>
    <row r="34" customFormat="false" ht="15" hidden="false" customHeight="false" outlineLevel="0" collapsed="false">
      <c r="A34" s="19" t="s">
        <v>210</v>
      </c>
      <c r="B34" s="19" t="s">
        <v>87</v>
      </c>
      <c r="C34" s="19" t="s">
        <v>88</v>
      </c>
      <c r="D34" s="19" t="s">
        <v>964</v>
      </c>
      <c r="E34" s="22" t="n">
        <v>45992</v>
      </c>
      <c r="F34" s="17" t="n">
        <v>24250</v>
      </c>
      <c r="G34" s="19" t="s">
        <v>960</v>
      </c>
      <c r="H34" s="19" t="s">
        <v>962</v>
      </c>
      <c r="I34" s="19" t="s">
        <v>962</v>
      </c>
    </row>
    <row r="35" customFormat="false" ht="15" hidden="false" customHeight="false" outlineLevel="0" collapsed="false">
      <c r="A35" s="19" t="s">
        <v>985</v>
      </c>
      <c r="B35" s="19" t="s">
        <v>134</v>
      </c>
      <c r="C35" s="19" t="s">
        <v>135</v>
      </c>
      <c r="D35" s="19" t="s">
        <v>981</v>
      </c>
      <c r="E35" s="22" t="n">
        <v>45993</v>
      </c>
      <c r="F35" s="17" t="n">
        <v>9800</v>
      </c>
      <c r="G35" s="19" t="s">
        <v>976</v>
      </c>
      <c r="H35" s="19" t="s">
        <v>968</v>
      </c>
      <c r="I35" s="19" t="s">
        <v>968</v>
      </c>
    </row>
    <row r="36" customFormat="false" ht="15" hidden="false" customHeight="false" outlineLevel="0" collapsed="false">
      <c r="A36" s="19" t="s">
        <v>328</v>
      </c>
      <c r="B36" s="19" t="s">
        <v>136</v>
      </c>
      <c r="C36" s="19" t="s">
        <v>137</v>
      </c>
      <c r="D36" s="19" t="s">
        <v>975</v>
      </c>
      <c r="E36" s="22" t="n">
        <v>45993</v>
      </c>
      <c r="F36" s="17" t="n">
        <v>5900</v>
      </c>
      <c r="G36" s="19" t="s">
        <v>960</v>
      </c>
      <c r="H36" s="19" t="s">
        <v>962</v>
      </c>
      <c r="I36" s="19" t="s">
        <v>962</v>
      </c>
    </row>
    <row r="37" customFormat="false" ht="15" hidden="false" customHeight="false" outlineLevel="0" collapsed="false">
      <c r="A37" s="19" t="s">
        <v>242</v>
      </c>
      <c r="B37" s="19" t="s">
        <v>100</v>
      </c>
      <c r="C37" s="19" t="s">
        <v>101</v>
      </c>
      <c r="D37" s="19" t="s">
        <v>975</v>
      </c>
      <c r="E37" s="22" t="n">
        <v>45996</v>
      </c>
      <c r="F37" s="17" t="n">
        <v>15450</v>
      </c>
      <c r="G37" s="19" t="s">
        <v>960</v>
      </c>
      <c r="H37" s="19" t="s">
        <v>962</v>
      </c>
      <c r="I37" s="19" t="s">
        <v>962</v>
      </c>
    </row>
    <row r="38" customFormat="false" ht="15" hidden="false" customHeight="false" outlineLevel="0" collapsed="false">
      <c r="A38" s="19" t="s">
        <v>252</v>
      </c>
      <c r="B38" s="19" t="s">
        <v>102</v>
      </c>
      <c r="C38" s="19" t="s">
        <v>103</v>
      </c>
      <c r="D38" s="19" t="s">
        <v>986</v>
      </c>
      <c r="E38" s="22" t="n">
        <v>45996</v>
      </c>
      <c r="F38" s="17" t="n">
        <v>65450</v>
      </c>
      <c r="G38" s="19" t="s">
        <v>960</v>
      </c>
      <c r="H38" s="19" t="s">
        <v>962</v>
      </c>
      <c r="I38" s="19" t="s">
        <v>962</v>
      </c>
    </row>
    <row r="39" customFormat="false" ht="15" hidden="false" customHeight="false" outlineLevel="0" collapsed="false">
      <c r="A39" s="19" t="s">
        <v>316</v>
      </c>
      <c r="B39" s="19" t="s">
        <v>127</v>
      </c>
      <c r="C39" s="19" t="s">
        <v>128</v>
      </c>
      <c r="D39" s="19" t="s">
        <v>977</v>
      </c>
      <c r="E39" s="22" t="n">
        <v>45997</v>
      </c>
      <c r="F39" s="17" t="n">
        <v>5500</v>
      </c>
      <c r="G39" s="19" t="s">
        <v>960</v>
      </c>
      <c r="H39" s="19" t="s">
        <v>962</v>
      </c>
      <c r="I39" s="19" t="s">
        <v>962</v>
      </c>
    </row>
    <row r="40" customFormat="false" ht="15" hidden="false" customHeight="false" outlineLevel="0" collapsed="false">
      <c r="A40" s="19" t="s">
        <v>987</v>
      </c>
      <c r="B40" s="19" t="s">
        <v>102</v>
      </c>
      <c r="C40" s="19" t="s">
        <v>103</v>
      </c>
      <c r="D40" s="19" t="s">
        <v>959</v>
      </c>
      <c r="E40" s="22" t="n">
        <v>46000</v>
      </c>
      <c r="F40" s="17" t="n">
        <v>53500</v>
      </c>
      <c r="G40" s="19" t="s">
        <v>976</v>
      </c>
      <c r="H40" s="19" t="s">
        <v>968</v>
      </c>
      <c r="I40" s="19" t="s">
        <v>968</v>
      </c>
    </row>
    <row r="41" customFormat="false" ht="15" hidden="false" customHeight="false" outlineLevel="0" collapsed="false">
      <c r="A41" s="19" t="s">
        <v>330</v>
      </c>
      <c r="B41" s="19" t="s">
        <v>138</v>
      </c>
      <c r="C41" s="19" t="s">
        <v>139</v>
      </c>
      <c r="D41" s="19" t="s">
        <v>959</v>
      </c>
      <c r="E41" s="22" t="n">
        <v>46001</v>
      </c>
      <c r="F41" s="17" t="n">
        <v>8100</v>
      </c>
      <c r="G41" s="19" t="s">
        <v>960</v>
      </c>
      <c r="H41" s="19" t="s">
        <v>962</v>
      </c>
      <c r="I41" s="19" t="s">
        <v>962</v>
      </c>
    </row>
    <row r="42" customFormat="false" ht="15" hidden="false" customHeight="false" outlineLevel="0" collapsed="false">
      <c r="A42" s="19" t="s">
        <v>254</v>
      </c>
      <c r="B42" s="19" t="s">
        <v>102</v>
      </c>
      <c r="C42" s="19" t="s">
        <v>103</v>
      </c>
      <c r="D42" s="19" t="s">
        <v>977</v>
      </c>
      <c r="E42" s="22" t="n">
        <v>46002</v>
      </c>
      <c r="F42" s="17" t="n">
        <v>54200</v>
      </c>
      <c r="G42" s="19" t="s">
        <v>960</v>
      </c>
      <c r="H42" s="19" t="s">
        <v>962</v>
      </c>
      <c r="I42" s="19" t="s">
        <v>962</v>
      </c>
    </row>
    <row r="43" customFormat="false" ht="15" hidden="false" customHeight="false" outlineLevel="0" collapsed="false">
      <c r="A43" s="19" t="s">
        <v>358</v>
      </c>
      <c r="B43" s="19" t="s">
        <v>159</v>
      </c>
      <c r="C43" s="19" t="s">
        <v>160</v>
      </c>
      <c r="D43" s="19" t="s">
        <v>971</v>
      </c>
      <c r="E43" s="22" t="n">
        <v>46002</v>
      </c>
      <c r="F43" s="17" t="n">
        <v>15000</v>
      </c>
      <c r="G43" s="19" t="s">
        <v>960</v>
      </c>
      <c r="H43" s="19" t="s">
        <v>962</v>
      </c>
      <c r="I43" s="19" t="s">
        <v>962</v>
      </c>
    </row>
    <row r="44" customFormat="false" ht="15" hidden="false" customHeight="false" outlineLevel="0" collapsed="false">
      <c r="A44" s="19" t="s">
        <v>212</v>
      </c>
      <c r="B44" s="19" t="s">
        <v>87</v>
      </c>
      <c r="C44" s="19" t="s">
        <v>88</v>
      </c>
      <c r="D44" s="19" t="s">
        <v>959</v>
      </c>
      <c r="E44" s="22" t="n">
        <v>46003</v>
      </c>
      <c r="F44" s="17" t="n">
        <v>11650</v>
      </c>
      <c r="G44" s="19" t="s">
        <v>960</v>
      </c>
      <c r="H44" s="19" t="s">
        <v>962</v>
      </c>
      <c r="I44" s="19" t="s">
        <v>962</v>
      </c>
    </row>
    <row r="45" customFormat="false" ht="15" hidden="false" customHeight="false" outlineLevel="0" collapsed="false">
      <c r="A45" s="19" t="s">
        <v>360</v>
      </c>
      <c r="B45" s="19" t="s">
        <v>159</v>
      </c>
      <c r="C45" s="19" t="s">
        <v>160</v>
      </c>
      <c r="D45" s="19" t="s">
        <v>977</v>
      </c>
      <c r="E45" s="22" t="n">
        <v>46004</v>
      </c>
      <c r="F45" s="17" t="n">
        <v>10800</v>
      </c>
      <c r="G45" s="19" t="s">
        <v>960</v>
      </c>
      <c r="H45" s="19" t="s">
        <v>962</v>
      </c>
      <c r="I45" s="19" t="s">
        <v>962</v>
      </c>
    </row>
    <row r="46" customFormat="false" ht="15" hidden="false" customHeight="false" outlineLevel="0" collapsed="false">
      <c r="A46" s="19" t="s">
        <v>988</v>
      </c>
      <c r="B46" s="19" t="s">
        <v>129</v>
      </c>
      <c r="C46" s="19" t="s">
        <v>130</v>
      </c>
      <c r="D46" s="19" t="s">
        <v>964</v>
      </c>
      <c r="E46" s="22" t="n">
        <v>46005</v>
      </c>
      <c r="F46" s="17" t="n">
        <v>17150</v>
      </c>
      <c r="G46" s="19" t="s">
        <v>976</v>
      </c>
      <c r="H46" s="19" t="s">
        <v>968</v>
      </c>
      <c r="I46" s="19" t="s">
        <v>968</v>
      </c>
    </row>
    <row r="47" customFormat="false" ht="15" hidden="false" customHeight="false" outlineLevel="0" collapsed="false">
      <c r="A47" s="19" t="s">
        <v>296</v>
      </c>
      <c r="B47" s="19" t="s">
        <v>120</v>
      </c>
      <c r="C47" s="19" t="s">
        <v>121</v>
      </c>
      <c r="D47" s="19" t="s">
        <v>963</v>
      </c>
      <c r="E47" s="22" t="n">
        <v>46007</v>
      </c>
      <c r="F47" s="17" t="n">
        <v>32450</v>
      </c>
      <c r="G47" s="19" t="s">
        <v>960</v>
      </c>
      <c r="H47" s="19" t="s">
        <v>962</v>
      </c>
      <c r="I47" s="19" t="s">
        <v>962</v>
      </c>
    </row>
    <row r="48" customFormat="false" ht="15" hidden="false" customHeight="false" outlineLevel="0" collapsed="false">
      <c r="A48" s="19" t="s">
        <v>214</v>
      </c>
      <c r="B48" s="19" t="s">
        <v>87</v>
      </c>
      <c r="C48" s="19" t="s">
        <v>88</v>
      </c>
      <c r="D48" s="19" t="s">
        <v>970</v>
      </c>
      <c r="E48" s="22" t="n">
        <v>46009</v>
      </c>
      <c r="F48" s="17" t="n">
        <v>6600</v>
      </c>
      <c r="G48" s="19" t="s">
        <v>960</v>
      </c>
      <c r="H48" s="19" t="s">
        <v>962</v>
      </c>
      <c r="I48" s="19" t="s">
        <v>962</v>
      </c>
    </row>
    <row r="49" customFormat="false" ht="15" hidden="false" customHeight="false" outlineLevel="0" collapsed="false">
      <c r="A49" s="19" t="s">
        <v>220</v>
      </c>
      <c r="B49" s="19" t="s">
        <v>92</v>
      </c>
      <c r="C49" s="19" t="s">
        <v>93</v>
      </c>
      <c r="D49" s="19" t="s">
        <v>966</v>
      </c>
      <c r="E49" s="22" t="n">
        <v>46013</v>
      </c>
      <c r="F49" s="17" t="n">
        <v>6250</v>
      </c>
      <c r="G49" s="19" t="s">
        <v>960</v>
      </c>
      <c r="H49" s="19" t="s">
        <v>962</v>
      </c>
      <c r="I49" s="19" t="s">
        <v>962</v>
      </c>
    </row>
    <row r="50" customFormat="false" ht="15" hidden="false" customHeight="false" outlineLevel="0" collapsed="false">
      <c r="A50" s="19" t="s">
        <v>224</v>
      </c>
      <c r="B50" s="19" t="s">
        <v>94</v>
      </c>
      <c r="C50" s="19" t="s">
        <v>95</v>
      </c>
      <c r="D50" s="19" t="s">
        <v>959</v>
      </c>
      <c r="E50" s="22" t="n">
        <v>46013</v>
      </c>
      <c r="F50" s="17" t="n">
        <v>6350</v>
      </c>
      <c r="G50" s="19" t="s">
        <v>960</v>
      </c>
      <c r="H50" s="19" t="s">
        <v>962</v>
      </c>
      <c r="I50" s="19" t="s">
        <v>962</v>
      </c>
    </row>
    <row r="51" customFormat="false" ht="15" hidden="false" customHeight="false" outlineLevel="0" collapsed="false">
      <c r="A51" s="19" t="s">
        <v>310</v>
      </c>
      <c r="B51" s="19" t="s">
        <v>122</v>
      </c>
      <c r="C51" s="19" t="s">
        <v>123</v>
      </c>
      <c r="D51" s="19" t="s">
        <v>970</v>
      </c>
      <c r="E51" s="22" t="n">
        <v>46013</v>
      </c>
      <c r="F51" s="17" t="n">
        <v>14750</v>
      </c>
      <c r="G51" s="19" t="s">
        <v>960</v>
      </c>
      <c r="H51" s="19" t="s">
        <v>961</v>
      </c>
      <c r="I51" s="19" t="s">
        <v>962</v>
      </c>
    </row>
    <row r="52" customFormat="false" ht="15" hidden="false" customHeight="false" outlineLevel="0" collapsed="false">
      <c r="A52" s="19" t="s">
        <v>989</v>
      </c>
      <c r="B52" s="19" t="s">
        <v>140</v>
      </c>
      <c r="C52" s="19" t="s">
        <v>141</v>
      </c>
      <c r="D52" s="19" t="s">
        <v>964</v>
      </c>
      <c r="E52" s="22" t="n">
        <v>46014</v>
      </c>
      <c r="F52" s="17" t="n">
        <v>12350</v>
      </c>
      <c r="G52" s="19" t="s">
        <v>967</v>
      </c>
      <c r="H52" s="19" t="s">
        <v>968</v>
      </c>
      <c r="I52" s="19" t="s">
        <v>968</v>
      </c>
    </row>
    <row r="53" customFormat="false" ht="15" hidden="false" customHeight="false" outlineLevel="0" collapsed="false">
      <c r="A53" s="19" t="s">
        <v>276</v>
      </c>
      <c r="B53" s="19" t="s">
        <v>110</v>
      </c>
      <c r="C53" s="19" t="s">
        <v>111</v>
      </c>
      <c r="D53" s="19" t="s">
        <v>963</v>
      </c>
      <c r="E53" s="22" t="n">
        <v>46015</v>
      </c>
      <c r="F53" s="17" t="n">
        <v>22400</v>
      </c>
      <c r="G53" s="19" t="s">
        <v>960</v>
      </c>
      <c r="H53" s="19" t="s">
        <v>962</v>
      </c>
      <c r="I53" s="19" t="s">
        <v>962</v>
      </c>
    </row>
    <row r="54" customFormat="false" ht="15" hidden="false" customHeight="false" outlineLevel="0" collapsed="false">
      <c r="A54" s="19" t="s">
        <v>396</v>
      </c>
      <c r="B54" s="19" t="s">
        <v>174</v>
      </c>
      <c r="C54" s="19" t="s">
        <v>175</v>
      </c>
      <c r="D54" s="19" t="s">
        <v>977</v>
      </c>
      <c r="E54" s="22" t="n">
        <v>46023</v>
      </c>
      <c r="F54" s="17" t="n">
        <v>9950</v>
      </c>
      <c r="G54" s="19" t="s">
        <v>960</v>
      </c>
      <c r="H54" s="19" t="s">
        <v>961</v>
      </c>
      <c r="I54" s="19" t="s">
        <v>962</v>
      </c>
    </row>
    <row r="55" customFormat="false" ht="15" hidden="false" customHeight="false" outlineLevel="0" collapsed="false">
      <c r="A55" s="19" t="s">
        <v>338</v>
      </c>
      <c r="B55" s="19" t="s">
        <v>140</v>
      </c>
      <c r="C55" s="19" t="s">
        <v>141</v>
      </c>
      <c r="D55" s="19" t="s">
        <v>959</v>
      </c>
      <c r="E55" s="22" t="n">
        <v>46024</v>
      </c>
      <c r="F55" s="17" t="n">
        <v>26050</v>
      </c>
      <c r="G55" s="19" t="s">
        <v>960</v>
      </c>
      <c r="H55" s="19" t="s">
        <v>962</v>
      </c>
      <c r="I55" s="19" t="s">
        <v>962</v>
      </c>
    </row>
    <row r="56" customFormat="false" ht="15" hidden="false" customHeight="false" outlineLevel="0" collapsed="false">
      <c r="A56" s="19" t="s">
        <v>264</v>
      </c>
      <c r="B56" s="19" t="s">
        <v>104</v>
      </c>
      <c r="C56" s="19" t="s">
        <v>105</v>
      </c>
      <c r="D56" s="19" t="s">
        <v>973</v>
      </c>
      <c r="E56" s="22" t="n">
        <v>46025</v>
      </c>
      <c r="F56" s="17" t="n">
        <v>11050</v>
      </c>
      <c r="G56" s="19" t="s">
        <v>960</v>
      </c>
      <c r="H56" s="19" t="s">
        <v>962</v>
      </c>
      <c r="I56" s="19" t="s">
        <v>962</v>
      </c>
    </row>
    <row r="57" customFormat="false" ht="15" hidden="false" customHeight="false" outlineLevel="0" collapsed="false">
      <c r="A57" s="19" t="s">
        <v>406</v>
      </c>
      <c r="B57" s="19" t="s">
        <v>180</v>
      </c>
      <c r="C57" s="19" t="s">
        <v>181</v>
      </c>
      <c r="D57" s="19" t="s">
        <v>981</v>
      </c>
      <c r="E57" s="22" t="n">
        <v>46025</v>
      </c>
      <c r="F57" s="17" t="n">
        <v>3350</v>
      </c>
      <c r="G57" s="19" t="s">
        <v>960</v>
      </c>
      <c r="H57" s="19" t="s">
        <v>961</v>
      </c>
      <c r="I57" s="19" t="s">
        <v>962</v>
      </c>
    </row>
    <row r="58" customFormat="false" ht="15" hidden="false" customHeight="false" outlineLevel="0" collapsed="false">
      <c r="A58" s="19" t="s">
        <v>990</v>
      </c>
      <c r="B58" s="19" t="s">
        <v>134</v>
      </c>
      <c r="C58" s="19" t="s">
        <v>135</v>
      </c>
      <c r="D58" s="19" t="s">
        <v>977</v>
      </c>
      <c r="E58" s="22" t="n">
        <v>46028</v>
      </c>
      <c r="F58" s="17" t="n">
        <v>22550</v>
      </c>
      <c r="G58" s="19" t="s">
        <v>976</v>
      </c>
      <c r="H58" s="19" t="s">
        <v>968</v>
      </c>
      <c r="I58" s="19" t="s">
        <v>968</v>
      </c>
    </row>
    <row r="59" customFormat="false" ht="15" hidden="false" customHeight="false" outlineLevel="0" collapsed="false">
      <c r="A59" s="19" t="s">
        <v>284</v>
      </c>
      <c r="B59" s="19" t="s">
        <v>113</v>
      </c>
      <c r="C59" s="19" t="s">
        <v>114</v>
      </c>
      <c r="D59" s="19" t="s">
        <v>973</v>
      </c>
      <c r="E59" s="22" t="n">
        <v>46030</v>
      </c>
      <c r="F59" s="17" t="n">
        <v>17000</v>
      </c>
      <c r="G59" s="19" t="s">
        <v>960</v>
      </c>
      <c r="H59" s="19" t="s">
        <v>962</v>
      </c>
      <c r="I59" s="19" t="s">
        <v>962</v>
      </c>
    </row>
    <row r="60" customFormat="false" ht="15" hidden="false" customHeight="false" outlineLevel="0" collapsed="false">
      <c r="A60" s="19" t="s">
        <v>402</v>
      </c>
      <c r="B60" s="19" t="s">
        <v>176</v>
      </c>
      <c r="C60" s="19" t="s">
        <v>177</v>
      </c>
      <c r="D60" s="19" t="s">
        <v>971</v>
      </c>
      <c r="E60" s="22" t="n">
        <v>46031</v>
      </c>
      <c r="F60" s="17" t="n">
        <v>18300</v>
      </c>
      <c r="G60" s="19" t="s">
        <v>960</v>
      </c>
      <c r="H60" s="19" t="s">
        <v>961</v>
      </c>
      <c r="I60" s="19" t="s">
        <v>962</v>
      </c>
    </row>
    <row r="61" customFormat="false" ht="15" hidden="false" customHeight="false" outlineLevel="0" collapsed="false">
      <c r="A61" s="19" t="s">
        <v>272</v>
      </c>
      <c r="B61" s="19" t="s">
        <v>108</v>
      </c>
      <c r="C61" s="19" t="s">
        <v>109</v>
      </c>
      <c r="D61" s="19" t="s">
        <v>959</v>
      </c>
      <c r="E61" s="22" t="n">
        <v>46032</v>
      </c>
      <c r="F61" s="17" t="n">
        <v>12300</v>
      </c>
      <c r="G61" s="19" t="s">
        <v>960</v>
      </c>
      <c r="H61" s="19" t="s">
        <v>962</v>
      </c>
      <c r="I61" s="19" t="s">
        <v>962</v>
      </c>
    </row>
    <row r="62" customFormat="false" ht="15" hidden="false" customHeight="false" outlineLevel="0" collapsed="false">
      <c r="A62" s="19" t="s">
        <v>278</v>
      </c>
      <c r="B62" s="19" t="s">
        <v>110</v>
      </c>
      <c r="C62" s="19" t="s">
        <v>111</v>
      </c>
      <c r="D62" s="19" t="s">
        <v>964</v>
      </c>
      <c r="E62" s="22" t="n">
        <v>46035</v>
      </c>
      <c r="F62" s="17" t="n">
        <v>10050</v>
      </c>
      <c r="G62" s="19" t="s">
        <v>960</v>
      </c>
      <c r="H62" s="19" t="s">
        <v>962</v>
      </c>
      <c r="I62" s="19" t="s">
        <v>962</v>
      </c>
    </row>
    <row r="63" customFormat="false" ht="15" hidden="false" customHeight="false" outlineLevel="0" collapsed="false">
      <c r="A63" s="19" t="s">
        <v>318</v>
      </c>
      <c r="B63" s="19" t="s">
        <v>129</v>
      </c>
      <c r="C63" s="19" t="s">
        <v>130</v>
      </c>
      <c r="D63" s="19" t="s">
        <v>977</v>
      </c>
      <c r="E63" s="22" t="n">
        <v>46036</v>
      </c>
      <c r="F63" s="17" t="n">
        <v>20100</v>
      </c>
      <c r="G63" s="19" t="s">
        <v>960</v>
      </c>
      <c r="H63" s="19" t="s">
        <v>962</v>
      </c>
      <c r="I63" s="19" t="s">
        <v>962</v>
      </c>
    </row>
    <row r="64" customFormat="false" ht="15" hidden="false" customHeight="false" outlineLevel="0" collapsed="false">
      <c r="A64" s="19" t="s">
        <v>991</v>
      </c>
      <c r="B64" s="19" t="s">
        <v>127</v>
      </c>
      <c r="C64" s="19" t="s">
        <v>128</v>
      </c>
      <c r="D64" s="19" t="s">
        <v>959</v>
      </c>
      <c r="E64" s="22" t="n">
        <v>46040</v>
      </c>
      <c r="F64" s="17" t="n">
        <v>12000</v>
      </c>
      <c r="G64" s="19" t="s">
        <v>967</v>
      </c>
      <c r="H64" s="19" t="s">
        <v>968</v>
      </c>
      <c r="I64" s="19" t="s">
        <v>968</v>
      </c>
    </row>
    <row r="65" customFormat="false" ht="15" hidden="false" customHeight="false" outlineLevel="0" collapsed="false">
      <c r="A65" s="19" t="s">
        <v>366</v>
      </c>
      <c r="B65" s="19" t="s">
        <v>163</v>
      </c>
      <c r="C65" s="19" t="s">
        <v>164</v>
      </c>
      <c r="D65" s="19" t="s">
        <v>963</v>
      </c>
      <c r="E65" s="22" t="n">
        <v>46043</v>
      </c>
      <c r="F65" s="17" t="n">
        <v>5700</v>
      </c>
      <c r="G65" s="19" t="s">
        <v>960</v>
      </c>
      <c r="H65" s="19" t="s">
        <v>962</v>
      </c>
      <c r="I65" s="19" t="s">
        <v>962</v>
      </c>
    </row>
    <row r="66" customFormat="false" ht="15" hidden="false" customHeight="false" outlineLevel="0" collapsed="false">
      <c r="A66" s="19" t="s">
        <v>992</v>
      </c>
      <c r="B66" s="19" t="s">
        <v>134</v>
      </c>
      <c r="C66" s="19" t="s">
        <v>135</v>
      </c>
      <c r="D66" s="19" t="s">
        <v>971</v>
      </c>
      <c r="E66" s="22" t="n">
        <v>46045</v>
      </c>
      <c r="F66" s="17" t="n">
        <v>15950</v>
      </c>
      <c r="G66" s="19" t="s">
        <v>976</v>
      </c>
      <c r="H66" s="19" t="s">
        <v>968</v>
      </c>
      <c r="I66" s="19" t="s">
        <v>968</v>
      </c>
    </row>
    <row r="67" customFormat="false" ht="15" hidden="false" customHeight="false" outlineLevel="0" collapsed="false">
      <c r="A67" s="19" t="s">
        <v>340</v>
      </c>
      <c r="B67" s="19" t="s">
        <v>140</v>
      </c>
      <c r="C67" s="19" t="s">
        <v>141</v>
      </c>
      <c r="D67" s="19" t="s">
        <v>975</v>
      </c>
      <c r="E67" s="22" t="n">
        <v>46045</v>
      </c>
      <c r="F67" s="17" t="n">
        <v>15300</v>
      </c>
      <c r="G67" s="19" t="s">
        <v>960</v>
      </c>
      <c r="H67" s="19" t="s">
        <v>962</v>
      </c>
      <c r="I67" s="19" t="s">
        <v>962</v>
      </c>
    </row>
    <row r="68" customFormat="false" ht="15" hidden="false" customHeight="false" outlineLevel="0" collapsed="false">
      <c r="A68" s="19" t="s">
        <v>398</v>
      </c>
      <c r="B68" s="19" t="s">
        <v>174</v>
      </c>
      <c r="C68" s="19" t="s">
        <v>175</v>
      </c>
      <c r="D68" s="19" t="s">
        <v>959</v>
      </c>
      <c r="E68" s="22" t="n">
        <v>46054</v>
      </c>
      <c r="F68" s="17" t="n">
        <v>13500</v>
      </c>
      <c r="G68" s="19" t="s">
        <v>960</v>
      </c>
      <c r="H68" s="19" t="s">
        <v>961</v>
      </c>
      <c r="I68" s="19" t="s">
        <v>962</v>
      </c>
    </row>
    <row r="69" customFormat="false" ht="15" hidden="false" customHeight="false" outlineLevel="0" collapsed="false">
      <c r="A69" s="19" t="s">
        <v>993</v>
      </c>
      <c r="B69" s="19" t="s">
        <v>97</v>
      </c>
      <c r="C69" s="19" t="s">
        <v>98</v>
      </c>
      <c r="D69" s="19" t="s">
        <v>973</v>
      </c>
      <c r="E69" s="22" t="n">
        <v>46056</v>
      </c>
      <c r="F69" s="17" t="n">
        <v>21800</v>
      </c>
      <c r="G69" s="19" t="s">
        <v>976</v>
      </c>
      <c r="H69" s="19" t="s">
        <v>968</v>
      </c>
      <c r="I69" s="19" t="s">
        <v>968</v>
      </c>
    </row>
    <row r="70" customFormat="false" ht="15" hidden="false" customHeight="false" outlineLevel="0" collapsed="false">
      <c r="A70" s="19" t="s">
        <v>230</v>
      </c>
      <c r="B70" s="19" t="s">
        <v>97</v>
      </c>
      <c r="C70" s="19" t="s">
        <v>98</v>
      </c>
      <c r="D70" s="19" t="s">
        <v>975</v>
      </c>
      <c r="E70" s="22" t="n">
        <v>46056</v>
      </c>
      <c r="F70" s="17" t="n">
        <v>8450</v>
      </c>
      <c r="G70" s="19" t="s">
        <v>960</v>
      </c>
      <c r="H70" s="19" t="s">
        <v>962</v>
      </c>
      <c r="I70" s="19" t="s">
        <v>962</v>
      </c>
    </row>
    <row r="71" customFormat="false" ht="15" hidden="false" customHeight="false" outlineLevel="0" collapsed="false">
      <c r="A71" s="19" t="s">
        <v>298</v>
      </c>
      <c r="B71" s="19" t="s">
        <v>120</v>
      </c>
      <c r="C71" s="19" t="s">
        <v>121</v>
      </c>
      <c r="D71" s="19" t="s">
        <v>966</v>
      </c>
      <c r="E71" s="22" t="n">
        <v>46056</v>
      </c>
      <c r="F71" s="17" t="n">
        <v>15300</v>
      </c>
      <c r="G71" s="19" t="s">
        <v>960</v>
      </c>
      <c r="H71" s="19" t="s">
        <v>962</v>
      </c>
      <c r="I71" s="19" t="s">
        <v>962</v>
      </c>
    </row>
    <row r="72" customFormat="false" ht="15" hidden="false" customHeight="false" outlineLevel="0" collapsed="false">
      <c r="A72" s="19" t="s">
        <v>380</v>
      </c>
      <c r="B72" s="19" t="s">
        <v>169</v>
      </c>
      <c r="C72" s="19" t="s">
        <v>170</v>
      </c>
      <c r="D72" s="19" t="s">
        <v>959</v>
      </c>
      <c r="E72" s="22" t="n">
        <v>46057</v>
      </c>
      <c r="F72" s="17" t="n">
        <v>63150</v>
      </c>
      <c r="G72" s="19" t="s">
        <v>960</v>
      </c>
      <c r="H72" s="19" t="s">
        <v>962</v>
      </c>
      <c r="I72" s="19" t="s">
        <v>962</v>
      </c>
    </row>
    <row r="73" customFormat="false" ht="15" hidden="false" customHeight="false" outlineLevel="0" collapsed="false">
      <c r="A73" s="19" t="s">
        <v>274</v>
      </c>
      <c r="B73" s="19" t="s">
        <v>108</v>
      </c>
      <c r="C73" s="19" t="s">
        <v>109</v>
      </c>
      <c r="D73" s="19" t="s">
        <v>970</v>
      </c>
      <c r="E73" s="22" t="n">
        <v>46058</v>
      </c>
      <c r="F73" s="17" t="n">
        <v>5350</v>
      </c>
      <c r="G73" s="19" t="s">
        <v>960</v>
      </c>
      <c r="H73" s="19" t="s">
        <v>962</v>
      </c>
      <c r="I73" s="19" t="s">
        <v>962</v>
      </c>
    </row>
    <row r="74" customFormat="false" ht="15" hidden="false" customHeight="false" outlineLevel="0" collapsed="false">
      <c r="A74" s="19" t="s">
        <v>232</v>
      </c>
      <c r="B74" s="19" t="s">
        <v>97</v>
      </c>
      <c r="C74" s="19" t="s">
        <v>98</v>
      </c>
      <c r="D74" s="19" t="s">
        <v>963</v>
      </c>
      <c r="E74" s="22" t="n">
        <v>46060</v>
      </c>
      <c r="F74" s="17" t="n">
        <v>7850</v>
      </c>
      <c r="G74" s="19" t="s">
        <v>960</v>
      </c>
      <c r="H74" s="19" t="s">
        <v>961</v>
      </c>
      <c r="I74" s="19" t="s">
        <v>962</v>
      </c>
    </row>
    <row r="75" customFormat="false" ht="15" hidden="false" customHeight="false" outlineLevel="0" collapsed="false">
      <c r="A75" s="19" t="s">
        <v>400</v>
      </c>
      <c r="B75" s="19" t="s">
        <v>174</v>
      </c>
      <c r="C75" s="19" t="s">
        <v>175</v>
      </c>
      <c r="D75" s="19" t="s">
        <v>975</v>
      </c>
      <c r="E75" s="22" t="n">
        <v>46061</v>
      </c>
      <c r="F75" s="17" t="n">
        <v>7550</v>
      </c>
      <c r="G75" s="19" t="s">
        <v>960</v>
      </c>
      <c r="H75" s="19" t="s">
        <v>962</v>
      </c>
      <c r="I75" s="19" t="s">
        <v>962</v>
      </c>
    </row>
    <row r="76" customFormat="false" ht="15" hidden="false" customHeight="false" outlineLevel="0" collapsed="false">
      <c r="A76" s="19" t="s">
        <v>320</v>
      </c>
      <c r="B76" s="19" t="s">
        <v>129</v>
      </c>
      <c r="C76" s="19" t="s">
        <v>130</v>
      </c>
      <c r="D76" s="19" t="s">
        <v>975</v>
      </c>
      <c r="E76" s="22" t="n">
        <v>46062</v>
      </c>
      <c r="F76" s="17" t="n">
        <v>9300</v>
      </c>
      <c r="G76" s="19" t="s">
        <v>960</v>
      </c>
      <c r="H76" s="19" t="s">
        <v>962</v>
      </c>
      <c r="I76" s="19" t="s">
        <v>962</v>
      </c>
    </row>
    <row r="77" customFormat="false" ht="15" hidden="false" customHeight="false" outlineLevel="0" collapsed="false">
      <c r="A77" s="19" t="s">
        <v>352</v>
      </c>
      <c r="B77" s="19" t="s">
        <v>149</v>
      </c>
      <c r="C77" s="19" t="s">
        <v>150</v>
      </c>
      <c r="D77" s="19" t="s">
        <v>964</v>
      </c>
      <c r="E77" s="22" t="n">
        <v>46066</v>
      </c>
      <c r="F77" s="17" t="n">
        <v>10850</v>
      </c>
      <c r="G77" s="19" t="s">
        <v>960</v>
      </c>
      <c r="H77" s="19" t="s">
        <v>962</v>
      </c>
      <c r="I77" s="19" t="s">
        <v>962</v>
      </c>
    </row>
    <row r="78" customFormat="false" ht="15" hidden="false" customHeight="false" outlineLevel="0" collapsed="false">
      <c r="A78" s="19" t="s">
        <v>994</v>
      </c>
      <c r="B78" s="19" t="s">
        <v>165</v>
      </c>
      <c r="C78" s="19" t="s">
        <v>166</v>
      </c>
      <c r="D78" s="19" t="s">
        <v>970</v>
      </c>
      <c r="E78" s="22" t="n">
        <v>46068</v>
      </c>
      <c r="F78" s="17" t="n">
        <v>7650</v>
      </c>
      <c r="G78" s="19" t="s">
        <v>967</v>
      </c>
      <c r="H78" s="19" t="s">
        <v>968</v>
      </c>
      <c r="I78" s="19" t="s">
        <v>968</v>
      </c>
    </row>
    <row r="79" customFormat="false" ht="15" hidden="false" customHeight="false" outlineLevel="0" collapsed="false">
      <c r="A79" s="19" t="s">
        <v>404</v>
      </c>
      <c r="B79" s="19" t="s">
        <v>176</v>
      </c>
      <c r="C79" s="19" t="s">
        <v>177</v>
      </c>
      <c r="D79" s="19" t="s">
        <v>975</v>
      </c>
      <c r="E79" s="22" t="n">
        <v>46068</v>
      </c>
      <c r="F79" s="17" t="n">
        <v>17200</v>
      </c>
      <c r="G79" s="19" t="s">
        <v>960</v>
      </c>
      <c r="H79" s="19" t="s">
        <v>962</v>
      </c>
      <c r="I79" s="19" t="s">
        <v>962</v>
      </c>
    </row>
    <row r="80" customFormat="false" ht="15" hidden="false" customHeight="false" outlineLevel="0" collapsed="false">
      <c r="A80" s="19" t="s">
        <v>322</v>
      </c>
      <c r="B80" s="19" t="s">
        <v>129</v>
      </c>
      <c r="C80" s="19" t="s">
        <v>130</v>
      </c>
      <c r="D80" s="19" t="s">
        <v>981</v>
      </c>
      <c r="E80" s="22" t="n">
        <v>46070</v>
      </c>
      <c r="F80" s="17" t="n">
        <v>16650</v>
      </c>
      <c r="G80" s="19" t="s">
        <v>960</v>
      </c>
      <c r="H80" s="19" t="s">
        <v>962</v>
      </c>
      <c r="I80" s="19" t="s">
        <v>962</v>
      </c>
    </row>
    <row r="81" customFormat="false" ht="15" hidden="false" customHeight="false" outlineLevel="0" collapsed="false">
      <c r="A81" s="19" t="s">
        <v>995</v>
      </c>
      <c r="B81" s="19" t="s">
        <v>102</v>
      </c>
      <c r="C81" s="19" t="s">
        <v>103</v>
      </c>
      <c r="D81" s="19" t="s">
        <v>970</v>
      </c>
      <c r="E81" s="22" t="n">
        <v>46073</v>
      </c>
      <c r="F81" s="17" t="n">
        <v>24750</v>
      </c>
      <c r="G81" s="19" t="s">
        <v>976</v>
      </c>
      <c r="H81" s="19" t="s">
        <v>968</v>
      </c>
      <c r="I81" s="19" t="s">
        <v>968</v>
      </c>
    </row>
    <row r="82" customFormat="false" ht="15" hidden="false" customHeight="false" outlineLevel="0" collapsed="false">
      <c r="A82" s="19" t="s">
        <v>376</v>
      </c>
      <c r="B82" s="19" t="s">
        <v>167</v>
      </c>
      <c r="C82" s="19" t="s">
        <v>168</v>
      </c>
      <c r="D82" s="19" t="s">
        <v>966</v>
      </c>
      <c r="E82" s="22" t="n">
        <v>46075</v>
      </c>
      <c r="F82" s="17" t="n">
        <v>25200</v>
      </c>
      <c r="G82" s="19" t="s">
        <v>960</v>
      </c>
      <c r="H82" s="19" t="s">
        <v>962</v>
      </c>
      <c r="I82" s="19" t="s">
        <v>962</v>
      </c>
    </row>
    <row r="83" customFormat="false" ht="15" hidden="false" customHeight="false" outlineLevel="0" collapsed="false">
      <c r="A83" s="19" t="s">
        <v>364</v>
      </c>
      <c r="B83" s="19" t="s">
        <v>161</v>
      </c>
      <c r="C83" s="19" t="s">
        <v>162</v>
      </c>
      <c r="D83" s="19" t="s">
        <v>971</v>
      </c>
      <c r="E83" s="22" t="n">
        <v>46083</v>
      </c>
      <c r="F83" s="17" t="n">
        <v>4950</v>
      </c>
      <c r="G83" s="19" t="s">
        <v>960</v>
      </c>
      <c r="H83" s="19" t="s">
        <v>962</v>
      </c>
      <c r="I83" s="19" t="s">
        <v>962</v>
      </c>
    </row>
    <row r="84" customFormat="false" ht="15" hidden="false" customHeight="false" outlineLevel="0" collapsed="false">
      <c r="A84" s="19" t="s">
        <v>234</v>
      </c>
      <c r="B84" s="19" t="s">
        <v>97</v>
      </c>
      <c r="C84" s="19" t="s">
        <v>98</v>
      </c>
      <c r="D84" s="19" t="s">
        <v>977</v>
      </c>
      <c r="E84" s="22" t="n">
        <v>46084</v>
      </c>
      <c r="F84" s="17" t="n">
        <v>10000</v>
      </c>
      <c r="G84" s="19" t="s">
        <v>960</v>
      </c>
      <c r="H84" s="19" t="s">
        <v>962</v>
      </c>
      <c r="I84" s="19" t="s">
        <v>962</v>
      </c>
    </row>
    <row r="85" customFormat="false" ht="15" hidden="false" customHeight="false" outlineLevel="0" collapsed="false">
      <c r="A85" s="19" t="s">
        <v>226</v>
      </c>
      <c r="B85" s="19" t="s">
        <v>94</v>
      </c>
      <c r="C85" s="19" t="s">
        <v>95</v>
      </c>
      <c r="D85" s="19" t="s">
        <v>964</v>
      </c>
      <c r="E85" s="22" t="n">
        <v>46085</v>
      </c>
      <c r="F85" s="17" t="n">
        <v>8200</v>
      </c>
      <c r="G85" s="19" t="s">
        <v>960</v>
      </c>
      <c r="H85" s="19" t="s">
        <v>962</v>
      </c>
      <c r="I85" s="19" t="s">
        <v>962</v>
      </c>
    </row>
    <row r="86" customFormat="false" ht="15" hidden="false" customHeight="false" outlineLevel="0" collapsed="false">
      <c r="A86" s="19" t="s">
        <v>996</v>
      </c>
      <c r="B86" s="19" t="s">
        <v>127</v>
      </c>
      <c r="C86" s="19" t="s">
        <v>128</v>
      </c>
      <c r="D86" s="19" t="s">
        <v>966</v>
      </c>
      <c r="E86" s="22" t="n">
        <v>46085</v>
      </c>
      <c r="F86" s="17" t="n">
        <v>18150</v>
      </c>
      <c r="G86" s="19" t="s">
        <v>976</v>
      </c>
      <c r="H86" s="19" t="s">
        <v>968</v>
      </c>
      <c r="I86" s="19" t="s">
        <v>968</v>
      </c>
    </row>
    <row r="87" customFormat="false" ht="15" hidden="false" customHeight="false" outlineLevel="0" collapsed="false">
      <c r="A87" s="19" t="s">
        <v>324</v>
      </c>
      <c r="B87" s="19" t="s">
        <v>131</v>
      </c>
      <c r="C87" s="19" t="s">
        <v>132</v>
      </c>
      <c r="D87" s="19" t="s">
        <v>973</v>
      </c>
      <c r="E87" s="22" t="n">
        <v>46086</v>
      </c>
      <c r="F87" s="17" t="n">
        <v>3200</v>
      </c>
      <c r="G87" s="19" t="s">
        <v>960</v>
      </c>
      <c r="H87" s="19" t="s">
        <v>962</v>
      </c>
      <c r="I87" s="19" t="s">
        <v>962</v>
      </c>
    </row>
    <row r="88" customFormat="false" ht="15" hidden="false" customHeight="false" outlineLevel="0" collapsed="false">
      <c r="A88" s="19" t="s">
        <v>997</v>
      </c>
      <c r="B88" s="19" t="s">
        <v>171</v>
      </c>
      <c r="C88" s="19" t="s">
        <v>172</v>
      </c>
      <c r="D88" s="19" t="s">
        <v>966</v>
      </c>
      <c r="E88" s="22" t="n">
        <v>46087</v>
      </c>
      <c r="F88" s="17" t="n">
        <v>14450</v>
      </c>
      <c r="G88" s="19" t="s">
        <v>976</v>
      </c>
      <c r="H88" s="19" t="s">
        <v>968</v>
      </c>
      <c r="I88" s="19" t="s">
        <v>968</v>
      </c>
    </row>
    <row r="89" customFormat="false" ht="15" hidden="false" customHeight="false" outlineLevel="0" collapsed="false">
      <c r="A89" s="19" t="s">
        <v>280</v>
      </c>
      <c r="B89" s="19" t="s">
        <v>110</v>
      </c>
      <c r="C89" s="19" t="s">
        <v>111</v>
      </c>
      <c r="D89" s="19" t="s">
        <v>973</v>
      </c>
      <c r="E89" s="22" t="n">
        <v>46091</v>
      </c>
      <c r="F89" s="17" t="n">
        <v>15500</v>
      </c>
      <c r="G89" s="19" t="s">
        <v>960</v>
      </c>
      <c r="H89" s="19" t="s">
        <v>962</v>
      </c>
      <c r="I89" s="19" t="s">
        <v>962</v>
      </c>
    </row>
    <row r="90" customFormat="false" ht="15" hidden="false" customHeight="false" outlineLevel="0" collapsed="false">
      <c r="A90" s="19" t="s">
        <v>998</v>
      </c>
      <c r="B90" s="19" t="s">
        <v>149</v>
      </c>
      <c r="C90" s="19" t="s">
        <v>150</v>
      </c>
      <c r="D90" s="19" t="s">
        <v>973</v>
      </c>
      <c r="E90" s="22" t="n">
        <v>46091</v>
      </c>
      <c r="F90" s="17" t="n">
        <v>10750</v>
      </c>
      <c r="G90" s="19" t="s">
        <v>967</v>
      </c>
      <c r="H90" s="19" t="s">
        <v>968</v>
      </c>
      <c r="I90" s="19" t="s">
        <v>968</v>
      </c>
    </row>
    <row r="91" customFormat="false" ht="15" hidden="false" customHeight="false" outlineLevel="0" collapsed="false">
      <c r="A91" s="19" t="s">
        <v>999</v>
      </c>
      <c r="B91" s="19" t="s">
        <v>185</v>
      </c>
      <c r="C91" s="19" t="s">
        <v>186</v>
      </c>
      <c r="D91" s="19" t="s">
        <v>970</v>
      </c>
      <c r="E91" s="22" t="n">
        <v>46097</v>
      </c>
      <c r="F91" s="17" t="n">
        <v>18950</v>
      </c>
      <c r="G91" s="19" t="s">
        <v>976</v>
      </c>
      <c r="H91" s="19" t="s">
        <v>968</v>
      </c>
      <c r="I91" s="19" t="s">
        <v>968</v>
      </c>
    </row>
    <row r="92" customFormat="false" ht="15" hidden="false" customHeight="false" outlineLevel="0" collapsed="false">
      <c r="A92" s="19" t="s">
        <v>408</v>
      </c>
      <c r="B92" s="19" t="s">
        <v>185</v>
      </c>
      <c r="C92" s="19" t="s">
        <v>186</v>
      </c>
      <c r="D92" s="19" t="s">
        <v>964</v>
      </c>
      <c r="E92" s="22" t="n">
        <v>46102</v>
      </c>
      <c r="F92" s="17" t="n">
        <v>30150</v>
      </c>
      <c r="G92" s="19" t="s">
        <v>960</v>
      </c>
      <c r="H92" s="19" t="s">
        <v>961</v>
      </c>
      <c r="I92" s="19" t="s">
        <v>962</v>
      </c>
    </row>
    <row r="93" customFormat="false" ht="15" hidden="false" customHeight="false" outlineLevel="0" collapsed="false">
      <c r="A93" s="19" t="s">
        <v>256</v>
      </c>
      <c r="B93" s="19" t="s">
        <v>102</v>
      </c>
      <c r="C93" s="19" t="s">
        <v>103</v>
      </c>
      <c r="D93" s="19" t="s">
        <v>966</v>
      </c>
      <c r="E93" s="22" t="n">
        <v>46103</v>
      </c>
      <c r="F93" s="17" t="n">
        <v>28450</v>
      </c>
      <c r="G93" s="19" t="s">
        <v>960</v>
      </c>
      <c r="H93" s="19" t="s">
        <v>962</v>
      </c>
      <c r="I93" s="19" t="s">
        <v>962</v>
      </c>
    </row>
    <row r="94" customFormat="false" ht="15" hidden="false" customHeight="false" outlineLevel="0" collapsed="false">
      <c r="A94" s="19" t="s">
        <v>1000</v>
      </c>
      <c r="B94" s="19" t="s">
        <v>124</v>
      </c>
      <c r="C94" s="19" t="s">
        <v>125</v>
      </c>
      <c r="D94" s="19" t="s">
        <v>971</v>
      </c>
      <c r="E94" s="22" t="n">
        <v>46103</v>
      </c>
      <c r="F94" s="17" t="n">
        <v>22100</v>
      </c>
      <c r="G94" s="19" t="s">
        <v>967</v>
      </c>
      <c r="H94" s="19" t="s">
        <v>968</v>
      </c>
      <c r="I94" s="19" t="s">
        <v>968</v>
      </c>
    </row>
    <row r="95" customFormat="false" ht="15" hidden="false" customHeight="false" outlineLevel="0" collapsed="false">
      <c r="A95" s="19" t="s">
        <v>332</v>
      </c>
      <c r="B95" s="19" t="s">
        <v>138</v>
      </c>
      <c r="C95" s="19" t="s">
        <v>139</v>
      </c>
      <c r="D95" s="19" t="s">
        <v>966</v>
      </c>
      <c r="E95" s="22" t="n">
        <v>46104</v>
      </c>
      <c r="F95" s="17" t="n">
        <v>6050</v>
      </c>
      <c r="G95" s="19" t="s">
        <v>960</v>
      </c>
      <c r="H95" s="19" t="s">
        <v>962</v>
      </c>
      <c r="I95" s="19" t="s">
        <v>962</v>
      </c>
    </row>
    <row r="96" customFormat="false" ht="15" hidden="false" customHeight="false" outlineLevel="0" collapsed="false">
      <c r="A96" s="19" t="s">
        <v>1001</v>
      </c>
      <c r="B96" s="19" t="s">
        <v>140</v>
      </c>
      <c r="C96" s="19" t="s">
        <v>141</v>
      </c>
      <c r="D96" s="19" t="s">
        <v>966</v>
      </c>
      <c r="E96" s="22" t="n">
        <v>46117</v>
      </c>
      <c r="F96" s="17" t="n">
        <v>9900</v>
      </c>
      <c r="G96" s="19" t="s">
        <v>967</v>
      </c>
      <c r="H96" s="19" t="s">
        <v>968</v>
      </c>
      <c r="I96" s="19" t="s">
        <v>968</v>
      </c>
    </row>
    <row r="97" customFormat="false" ht="15" hidden="false" customHeight="false" outlineLevel="0" collapsed="false">
      <c r="A97" s="19" t="s">
        <v>1002</v>
      </c>
      <c r="B97" s="19" t="s">
        <v>87</v>
      </c>
      <c r="C97" s="19" t="s">
        <v>88</v>
      </c>
      <c r="D97" s="19" t="s">
        <v>971</v>
      </c>
      <c r="E97" s="22" t="n">
        <v>46119</v>
      </c>
      <c r="F97" s="17" t="n">
        <v>22550</v>
      </c>
      <c r="G97" s="19" t="s">
        <v>967</v>
      </c>
      <c r="H97" s="19" t="s">
        <v>968</v>
      </c>
      <c r="I97" s="19" t="s">
        <v>968</v>
      </c>
    </row>
    <row r="98" customFormat="false" ht="15" hidden="false" customHeight="false" outlineLevel="0" collapsed="false">
      <c r="A98" s="19" t="s">
        <v>348</v>
      </c>
      <c r="B98" s="19" t="s">
        <v>147</v>
      </c>
      <c r="C98" s="19" t="s">
        <v>148</v>
      </c>
      <c r="D98" s="19" t="s">
        <v>970</v>
      </c>
      <c r="E98" s="22" t="n">
        <v>46119</v>
      </c>
      <c r="F98" s="17" t="n">
        <v>7100</v>
      </c>
      <c r="G98" s="19" t="s">
        <v>960</v>
      </c>
      <c r="H98" s="19" t="s">
        <v>962</v>
      </c>
      <c r="I98" s="19" t="s">
        <v>962</v>
      </c>
    </row>
    <row r="99" customFormat="false" ht="15" hidden="false" customHeight="false" outlineLevel="0" collapsed="false">
      <c r="A99" s="19" t="s">
        <v>334</v>
      </c>
      <c r="B99" s="19" t="s">
        <v>138</v>
      </c>
      <c r="C99" s="19" t="s">
        <v>139</v>
      </c>
      <c r="D99" s="19" t="s">
        <v>971</v>
      </c>
      <c r="E99" s="22" t="n">
        <v>46126</v>
      </c>
      <c r="F99" s="17" t="n">
        <v>5400</v>
      </c>
      <c r="G99" s="19" t="s">
        <v>960</v>
      </c>
      <c r="H99" s="19" t="s">
        <v>962</v>
      </c>
      <c r="I99" s="19" t="s">
        <v>962</v>
      </c>
    </row>
    <row r="100" customFormat="false" ht="15" hidden="false" customHeight="false" outlineLevel="0" collapsed="false">
      <c r="A100" s="19" t="s">
        <v>370</v>
      </c>
      <c r="B100" s="19" t="s">
        <v>165</v>
      </c>
      <c r="C100" s="19" t="s">
        <v>166</v>
      </c>
      <c r="D100" s="19" t="s">
        <v>981</v>
      </c>
      <c r="E100" s="22" t="n">
        <v>46128</v>
      </c>
      <c r="F100" s="17" t="n">
        <v>8250</v>
      </c>
      <c r="G100" s="19" t="s">
        <v>960</v>
      </c>
      <c r="H100" s="19" t="s">
        <v>962</v>
      </c>
      <c r="I100" s="19" t="s">
        <v>962</v>
      </c>
    </row>
    <row r="101" customFormat="false" ht="15" hidden="false" customHeight="false" outlineLevel="0" collapsed="false">
      <c r="A101" s="19" t="s">
        <v>368</v>
      </c>
      <c r="B101" s="19" t="s">
        <v>163</v>
      </c>
      <c r="C101" s="19" t="s">
        <v>164</v>
      </c>
      <c r="D101" s="19" t="s">
        <v>973</v>
      </c>
      <c r="E101" s="22" t="n">
        <v>46130</v>
      </c>
      <c r="F101" s="17" t="n">
        <v>6600</v>
      </c>
      <c r="G101" s="19" t="s">
        <v>960</v>
      </c>
      <c r="H101" s="19" t="s">
        <v>961</v>
      </c>
      <c r="I101" s="19" t="s">
        <v>962</v>
      </c>
    </row>
    <row r="102" customFormat="false" ht="15" hidden="false" customHeight="false" outlineLevel="0" collapsed="false">
      <c r="A102" s="19" t="s">
        <v>300</v>
      </c>
      <c r="B102" s="19" t="s">
        <v>120</v>
      </c>
      <c r="C102" s="19" t="s">
        <v>121</v>
      </c>
      <c r="D102" s="19" t="s">
        <v>959</v>
      </c>
      <c r="E102" s="22" t="n">
        <v>46132</v>
      </c>
      <c r="F102" s="17" t="n">
        <v>30150</v>
      </c>
      <c r="G102" s="19" t="s">
        <v>960</v>
      </c>
      <c r="H102" s="19" t="s">
        <v>961</v>
      </c>
      <c r="I102" s="19" t="s">
        <v>962</v>
      </c>
    </row>
    <row r="103" customFormat="false" ht="15" hidden="false" customHeight="false" outlineLevel="0" collapsed="false">
      <c r="A103" s="19" t="s">
        <v>216</v>
      </c>
      <c r="B103" s="19" t="s">
        <v>87</v>
      </c>
      <c r="C103" s="19" t="s">
        <v>88</v>
      </c>
      <c r="D103" s="19" t="s">
        <v>973</v>
      </c>
      <c r="E103" s="22" t="n">
        <v>46134</v>
      </c>
      <c r="F103" s="17" t="n">
        <v>7200</v>
      </c>
      <c r="G103" s="19" t="s">
        <v>960</v>
      </c>
      <c r="H103" s="19" t="s">
        <v>961</v>
      </c>
      <c r="I103" s="19" t="s">
        <v>962</v>
      </c>
    </row>
    <row r="104" customFormat="false" ht="15" hidden="false" customHeight="false" outlineLevel="0" collapsed="false">
      <c r="A104" s="19" t="s">
        <v>342</v>
      </c>
      <c r="B104" s="19" t="s">
        <v>140</v>
      </c>
      <c r="C104" s="19" t="s">
        <v>141</v>
      </c>
      <c r="D104" s="19" t="s">
        <v>981</v>
      </c>
      <c r="E104" s="22" t="n">
        <v>46134</v>
      </c>
      <c r="F104" s="17" t="n">
        <v>9500</v>
      </c>
      <c r="G104" s="19" t="s">
        <v>960</v>
      </c>
      <c r="H104" s="19" t="s">
        <v>962</v>
      </c>
      <c r="I104" s="19" t="s">
        <v>962</v>
      </c>
    </row>
    <row r="105" customFormat="false" ht="15" hidden="false" customHeight="false" outlineLevel="0" collapsed="false">
      <c r="A105" s="19" t="s">
        <v>1003</v>
      </c>
      <c r="B105" s="19" t="s">
        <v>185</v>
      </c>
      <c r="C105" s="19" t="s">
        <v>186</v>
      </c>
      <c r="D105" s="19" t="s">
        <v>959</v>
      </c>
      <c r="E105" s="22" t="n">
        <v>46135</v>
      </c>
      <c r="F105" s="17" t="n">
        <v>25300</v>
      </c>
      <c r="G105" s="19" t="s">
        <v>976</v>
      </c>
      <c r="H105" s="19" t="s">
        <v>968</v>
      </c>
      <c r="I105" s="19" t="s">
        <v>968</v>
      </c>
    </row>
    <row r="106" customFormat="false" ht="15" hidden="false" customHeight="false" outlineLevel="0" collapsed="false">
      <c r="A106" s="19" t="s">
        <v>302</v>
      </c>
      <c r="B106" s="19" t="s">
        <v>120</v>
      </c>
      <c r="C106" s="19" t="s">
        <v>121</v>
      </c>
      <c r="D106" s="19" t="s">
        <v>964</v>
      </c>
      <c r="E106" s="22" t="n">
        <v>46145</v>
      </c>
      <c r="F106" s="17" t="n">
        <v>20150</v>
      </c>
      <c r="G106" s="19" t="s">
        <v>960</v>
      </c>
      <c r="H106" s="19" t="s">
        <v>962</v>
      </c>
      <c r="I106" s="19" t="s">
        <v>962</v>
      </c>
    </row>
    <row r="107" customFormat="false" ht="15" hidden="false" customHeight="false" outlineLevel="0" collapsed="false">
      <c r="A107" s="19" t="s">
        <v>1004</v>
      </c>
      <c r="B107" s="19" t="s">
        <v>156</v>
      </c>
      <c r="C107" s="19" t="s">
        <v>157</v>
      </c>
      <c r="D107" s="19" t="s">
        <v>975</v>
      </c>
      <c r="E107" s="22" t="n">
        <v>46145</v>
      </c>
      <c r="F107" s="17" t="n">
        <v>3850</v>
      </c>
      <c r="G107" s="19" t="s">
        <v>976</v>
      </c>
      <c r="H107" s="19" t="s">
        <v>968</v>
      </c>
      <c r="I107" s="19" t="s">
        <v>968</v>
      </c>
    </row>
    <row r="108" customFormat="false" ht="15" hidden="false" customHeight="false" outlineLevel="0" collapsed="false">
      <c r="A108" s="19" t="s">
        <v>236</v>
      </c>
      <c r="B108" s="19" t="s">
        <v>97</v>
      </c>
      <c r="C108" s="19" t="s">
        <v>98</v>
      </c>
      <c r="D108" s="19" t="s">
        <v>970</v>
      </c>
      <c r="E108" s="22" t="n">
        <v>46150</v>
      </c>
      <c r="F108" s="17" t="n">
        <v>6850</v>
      </c>
      <c r="G108" s="19" t="s">
        <v>960</v>
      </c>
      <c r="H108" s="19" t="s">
        <v>961</v>
      </c>
      <c r="I108" s="19" t="s">
        <v>962</v>
      </c>
    </row>
    <row r="109" customFormat="false" ht="15" hidden="false" customHeight="false" outlineLevel="0" collapsed="false">
      <c r="A109" s="19" t="s">
        <v>410</v>
      </c>
      <c r="B109" s="19" t="s">
        <v>185</v>
      </c>
      <c r="C109" s="19" t="s">
        <v>186</v>
      </c>
      <c r="D109" s="19" t="s">
        <v>973</v>
      </c>
      <c r="E109" s="22" t="n">
        <v>46152</v>
      </c>
      <c r="F109" s="17" t="n">
        <v>33300</v>
      </c>
      <c r="G109" s="19" t="s">
        <v>960</v>
      </c>
      <c r="H109" s="19" t="s">
        <v>962</v>
      </c>
      <c r="I109" s="19" t="s">
        <v>962</v>
      </c>
    </row>
    <row r="110" customFormat="false" ht="15" hidden="false" customHeight="false" outlineLevel="0" collapsed="false">
      <c r="A110" s="19" t="s">
        <v>362</v>
      </c>
      <c r="B110" s="19" t="s">
        <v>159</v>
      </c>
      <c r="C110" s="19" t="s">
        <v>160</v>
      </c>
      <c r="D110" s="19" t="s">
        <v>981</v>
      </c>
      <c r="E110" s="22" t="n">
        <v>46159</v>
      </c>
      <c r="F110" s="17" t="n">
        <v>8200</v>
      </c>
      <c r="G110" s="19" t="s">
        <v>960</v>
      </c>
      <c r="H110" s="19" t="s">
        <v>962</v>
      </c>
      <c r="I110" s="19" t="s">
        <v>962</v>
      </c>
    </row>
    <row r="111" customFormat="false" ht="15" hidden="false" customHeight="false" outlineLevel="0" collapsed="false">
      <c r="A111" s="19" t="s">
        <v>382</v>
      </c>
      <c r="B111" s="19" t="s">
        <v>169</v>
      </c>
      <c r="C111" s="19" t="s">
        <v>170</v>
      </c>
      <c r="D111" s="19" t="s">
        <v>964</v>
      </c>
      <c r="E111" s="22" t="n">
        <v>46162</v>
      </c>
      <c r="F111" s="17" t="n">
        <v>58250</v>
      </c>
      <c r="G111" s="19" t="s">
        <v>960</v>
      </c>
      <c r="H111" s="19" t="s">
        <v>962</v>
      </c>
      <c r="I111" s="19" t="s">
        <v>962</v>
      </c>
    </row>
    <row r="112" customFormat="false" ht="15" hidden="false" customHeight="false" outlineLevel="0" collapsed="false">
      <c r="A112" s="19" t="s">
        <v>292</v>
      </c>
      <c r="B112" s="19" t="s">
        <v>117</v>
      </c>
      <c r="C112" s="19" t="s">
        <v>118</v>
      </c>
      <c r="D112" s="19" t="s">
        <v>971</v>
      </c>
      <c r="E112" s="22" t="n">
        <v>46163</v>
      </c>
      <c r="F112" s="17" t="n">
        <v>7700</v>
      </c>
      <c r="G112" s="19" t="s">
        <v>960</v>
      </c>
      <c r="H112" s="19" t="s">
        <v>962</v>
      </c>
      <c r="I112" s="19" t="s">
        <v>962</v>
      </c>
    </row>
    <row r="113" customFormat="false" ht="15" hidden="false" customHeight="false" outlineLevel="0" collapsed="false">
      <c r="A113" s="19" t="s">
        <v>384</v>
      </c>
      <c r="B113" s="19" t="s">
        <v>169</v>
      </c>
      <c r="C113" s="19" t="s">
        <v>170</v>
      </c>
      <c r="D113" s="19" t="s">
        <v>973</v>
      </c>
      <c r="E113" s="22" t="n">
        <v>46163</v>
      </c>
      <c r="F113" s="17" t="n">
        <v>62850</v>
      </c>
      <c r="G113" s="19" t="s">
        <v>960</v>
      </c>
      <c r="H113" s="19" t="s">
        <v>962</v>
      </c>
      <c r="I113" s="19" t="s">
        <v>962</v>
      </c>
    </row>
    <row r="114" customFormat="false" ht="15" hidden="false" customHeight="false" outlineLevel="0" collapsed="false">
      <c r="A114" s="19" t="s">
        <v>416</v>
      </c>
      <c r="B114" s="19" t="s">
        <v>192</v>
      </c>
      <c r="C114" s="19" t="s">
        <v>193</v>
      </c>
      <c r="D114" s="19" t="s">
        <v>959</v>
      </c>
      <c r="E114" s="22" t="n">
        <v>46164</v>
      </c>
      <c r="F114" s="17" t="n">
        <v>14750</v>
      </c>
      <c r="G114" s="19" t="s">
        <v>960</v>
      </c>
      <c r="H114" s="19" t="s">
        <v>961</v>
      </c>
      <c r="I114" s="19" t="s">
        <v>962</v>
      </c>
    </row>
    <row r="115" customFormat="false" ht="15" hidden="false" customHeight="false" outlineLevel="0" collapsed="false">
      <c r="A115" s="19" t="s">
        <v>344</v>
      </c>
      <c r="B115" s="19" t="s">
        <v>140</v>
      </c>
      <c r="C115" s="19" t="s">
        <v>141</v>
      </c>
      <c r="D115" s="19" t="s">
        <v>977</v>
      </c>
      <c r="E115" s="22" t="n">
        <v>46165</v>
      </c>
      <c r="F115" s="17" t="n">
        <v>13050</v>
      </c>
      <c r="G115" s="19" t="s">
        <v>960</v>
      </c>
      <c r="H115" s="19" t="s">
        <v>962</v>
      </c>
      <c r="I115" s="19" t="s">
        <v>962</v>
      </c>
    </row>
    <row r="116" customFormat="false" ht="15" hidden="false" customHeight="false" outlineLevel="0" collapsed="false">
      <c r="A116" s="19" t="s">
        <v>238</v>
      </c>
      <c r="B116" s="19" t="s">
        <v>97</v>
      </c>
      <c r="C116" s="19" t="s">
        <v>98</v>
      </c>
      <c r="D116" s="19" t="s">
        <v>959</v>
      </c>
      <c r="E116" s="22" t="n">
        <v>46166</v>
      </c>
      <c r="F116" s="17" t="n">
        <v>13600</v>
      </c>
      <c r="G116" s="19" t="s">
        <v>960</v>
      </c>
      <c r="H116" s="19" t="s">
        <v>962</v>
      </c>
      <c r="I116" s="19" t="s">
        <v>962</v>
      </c>
    </row>
    <row r="117" customFormat="false" ht="15" hidden="false" customHeight="false" outlineLevel="0" collapsed="false">
      <c r="A117" s="19" t="s">
        <v>1005</v>
      </c>
      <c r="B117" s="19" t="s">
        <v>169</v>
      </c>
      <c r="C117" s="19" t="s">
        <v>170</v>
      </c>
      <c r="D117" s="19" t="s">
        <v>975</v>
      </c>
      <c r="E117" s="22" t="n">
        <v>46175</v>
      </c>
      <c r="F117" s="17" t="n">
        <v>49600</v>
      </c>
      <c r="G117" s="19" t="s">
        <v>976</v>
      </c>
      <c r="H117" s="19" t="s">
        <v>968</v>
      </c>
      <c r="I117" s="19" t="s">
        <v>968</v>
      </c>
    </row>
    <row r="118" customFormat="false" ht="15" hidden="false" customHeight="false" outlineLevel="0" collapsed="false">
      <c r="A118" s="19" t="s">
        <v>326</v>
      </c>
      <c r="B118" s="19" t="s">
        <v>134</v>
      </c>
      <c r="C118" s="19" t="s">
        <v>135</v>
      </c>
      <c r="D118" s="19" t="s">
        <v>975</v>
      </c>
      <c r="E118" s="22" t="n">
        <v>46177</v>
      </c>
      <c r="F118" s="17" t="n">
        <v>7600</v>
      </c>
      <c r="G118" s="19" t="s">
        <v>960</v>
      </c>
      <c r="H118" s="19" t="s">
        <v>962</v>
      </c>
      <c r="I118" s="19" t="s">
        <v>962</v>
      </c>
    </row>
    <row r="119" customFormat="false" ht="15" hidden="false" customHeight="false" outlineLevel="0" collapsed="false">
      <c r="A119" s="19" t="s">
        <v>1006</v>
      </c>
      <c r="B119" s="19" t="s">
        <v>108</v>
      </c>
      <c r="C119" s="19" t="s">
        <v>109</v>
      </c>
      <c r="D119" s="19" t="s">
        <v>981</v>
      </c>
      <c r="E119" s="22" t="n">
        <v>46178</v>
      </c>
      <c r="F119" s="17" t="n">
        <v>7300</v>
      </c>
      <c r="G119" s="19" t="s">
        <v>976</v>
      </c>
      <c r="H119" s="19" t="s">
        <v>968</v>
      </c>
      <c r="I119" s="19" t="s">
        <v>968</v>
      </c>
    </row>
    <row r="120" customFormat="false" ht="15" hidden="false" customHeight="false" outlineLevel="0" collapsed="false">
      <c r="A120" s="19" t="s">
        <v>372</v>
      </c>
      <c r="B120" s="19" t="s">
        <v>165</v>
      </c>
      <c r="C120" s="19" t="s">
        <v>166</v>
      </c>
      <c r="D120" s="19" t="s">
        <v>975</v>
      </c>
      <c r="E120" s="22" t="n">
        <v>46183</v>
      </c>
      <c r="F120" s="17" t="n">
        <v>5650</v>
      </c>
      <c r="G120" s="19" t="s">
        <v>960</v>
      </c>
      <c r="H120" s="19" t="s">
        <v>962</v>
      </c>
      <c r="I120" s="19" t="s">
        <v>962</v>
      </c>
    </row>
    <row r="121" customFormat="false" ht="15" hidden="false" customHeight="false" outlineLevel="0" collapsed="false">
      <c r="A121" s="19" t="s">
        <v>1007</v>
      </c>
      <c r="B121" s="19" t="s">
        <v>120</v>
      </c>
      <c r="C121" s="19" t="s">
        <v>121</v>
      </c>
      <c r="D121" s="19" t="s">
        <v>977</v>
      </c>
      <c r="E121" s="22" t="n">
        <v>46184</v>
      </c>
      <c r="F121" s="17" t="n">
        <v>12950</v>
      </c>
      <c r="G121" s="19" t="s">
        <v>976</v>
      </c>
      <c r="H121" s="19" t="s">
        <v>968</v>
      </c>
      <c r="I121" s="19" t="s">
        <v>968</v>
      </c>
    </row>
    <row r="122" customFormat="false" ht="15" hidden="false" customHeight="false" outlineLevel="0" collapsed="false">
      <c r="A122" s="19" t="s">
        <v>1008</v>
      </c>
      <c r="B122" s="19" t="s">
        <v>144</v>
      </c>
      <c r="C122" s="19" t="s">
        <v>145</v>
      </c>
      <c r="D122" s="19" t="s">
        <v>970</v>
      </c>
      <c r="E122" s="22" t="n">
        <v>46186</v>
      </c>
      <c r="F122" s="17" t="n">
        <v>2500</v>
      </c>
      <c r="G122" s="19" t="s">
        <v>967</v>
      </c>
      <c r="H122" s="19" t="s">
        <v>968</v>
      </c>
      <c r="I122" s="19" t="s">
        <v>968</v>
      </c>
    </row>
    <row r="123" customFormat="false" ht="15" hidden="false" customHeight="false" outlineLevel="0" collapsed="false">
      <c r="A123" s="19" t="s">
        <v>374</v>
      </c>
      <c r="B123" s="19" t="s">
        <v>165</v>
      </c>
      <c r="C123" s="19" t="s">
        <v>166</v>
      </c>
      <c r="D123" s="19" t="s">
        <v>966</v>
      </c>
      <c r="E123" s="22" t="n">
        <v>46188</v>
      </c>
      <c r="F123" s="17" t="n">
        <v>2550</v>
      </c>
      <c r="G123" s="19" t="s">
        <v>960</v>
      </c>
      <c r="H123" s="19" t="s">
        <v>962</v>
      </c>
      <c r="I123" s="19" t="s">
        <v>962</v>
      </c>
    </row>
    <row r="124" customFormat="false" ht="15" hidden="false" customHeight="false" outlineLevel="0" collapsed="false">
      <c r="A124" s="19" t="s">
        <v>1009</v>
      </c>
      <c r="B124" s="19" t="s">
        <v>185</v>
      </c>
      <c r="C124" s="19" t="s">
        <v>186</v>
      </c>
      <c r="D124" s="19" t="s">
        <v>971</v>
      </c>
      <c r="E124" s="22" t="n">
        <v>46189</v>
      </c>
      <c r="F124" s="17" t="n">
        <v>23150</v>
      </c>
      <c r="G124" s="19" t="s">
        <v>967</v>
      </c>
      <c r="H124" s="19" t="s">
        <v>968</v>
      </c>
      <c r="I124" s="19" t="s">
        <v>968</v>
      </c>
    </row>
    <row r="125" customFormat="false" ht="15" hidden="false" customHeight="false" outlineLevel="0" collapsed="false">
      <c r="A125" s="19" t="s">
        <v>390</v>
      </c>
      <c r="B125" s="19" t="s">
        <v>171</v>
      </c>
      <c r="C125" s="19" t="s">
        <v>172</v>
      </c>
      <c r="D125" s="19" t="s">
        <v>981</v>
      </c>
      <c r="E125" s="22" t="n">
        <v>46196</v>
      </c>
      <c r="F125" s="17" t="n">
        <v>6150</v>
      </c>
      <c r="G125" s="19" t="s">
        <v>960</v>
      </c>
      <c r="H125" s="19" t="s">
        <v>962</v>
      </c>
      <c r="I125" s="19" t="s">
        <v>962</v>
      </c>
    </row>
    <row r="126" customFormat="false" ht="15" hidden="false" customHeight="false" outlineLevel="0" collapsed="false">
      <c r="A126" s="19" t="s">
        <v>294</v>
      </c>
      <c r="B126" s="19" t="s">
        <v>117</v>
      </c>
      <c r="C126" s="19" t="s">
        <v>118</v>
      </c>
      <c r="D126" s="19" t="s">
        <v>970</v>
      </c>
      <c r="E126" s="22" t="n">
        <v>46205</v>
      </c>
      <c r="F126" s="17" t="n">
        <v>9850</v>
      </c>
      <c r="G126" s="19" t="s">
        <v>960</v>
      </c>
      <c r="H126" s="19" t="s">
        <v>962</v>
      </c>
      <c r="I126" s="19" t="s">
        <v>962</v>
      </c>
    </row>
    <row r="127" customFormat="false" ht="15" hidden="false" customHeight="false" outlineLevel="0" collapsed="false">
      <c r="A127" s="19" t="s">
        <v>414</v>
      </c>
      <c r="B127" s="19" t="s">
        <v>187</v>
      </c>
      <c r="C127" s="19" t="s">
        <v>188</v>
      </c>
      <c r="D127" s="19" t="s">
        <v>963</v>
      </c>
      <c r="E127" s="22" t="n">
        <v>46215</v>
      </c>
      <c r="F127" s="17" t="n">
        <v>2500</v>
      </c>
      <c r="G127" s="19" t="s">
        <v>960</v>
      </c>
      <c r="H127" s="19" t="s">
        <v>962</v>
      </c>
      <c r="I127" s="19" t="s">
        <v>962</v>
      </c>
    </row>
    <row r="128" customFormat="false" ht="15" hidden="false" customHeight="false" outlineLevel="0" collapsed="false">
      <c r="A128" s="19" t="s">
        <v>350</v>
      </c>
      <c r="B128" s="19" t="s">
        <v>147</v>
      </c>
      <c r="C128" s="19" t="s">
        <v>148</v>
      </c>
      <c r="D128" s="19" t="s">
        <v>977</v>
      </c>
      <c r="E128" s="22" t="n">
        <v>46223</v>
      </c>
      <c r="F128" s="17" t="n">
        <v>3900</v>
      </c>
      <c r="G128" s="19" t="s">
        <v>960</v>
      </c>
      <c r="H128" s="19" t="s">
        <v>962</v>
      </c>
      <c r="I128" s="19" t="s">
        <v>962</v>
      </c>
    </row>
    <row r="129" customFormat="false" ht="15" hidden="false" customHeight="false" outlineLevel="0" collapsed="false">
      <c r="A129" s="19" t="s">
        <v>386</v>
      </c>
      <c r="B129" s="19" t="s">
        <v>169</v>
      </c>
      <c r="C129" s="19" t="s">
        <v>170</v>
      </c>
      <c r="D129" s="19" t="s">
        <v>970</v>
      </c>
      <c r="E129" s="22" t="n">
        <v>46226</v>
      </c>
      <c r="F129" s="17" t="n">
        <v>59300</v>
      </c>
      <c r="G129" s="19" t="s">
        <v>960</v>
      </c>
      <c r="H129" s="19" t="s">
        <v>962</v>
      </c>
      <c r="I129" s="19" t="s">
        <v>962</v>
      </c>
    </row>
    <row r="130" customFormat="false" ht="15" hidden="false" customHeight="false" outlineLevel="0" collapsed="false">
      <c r="A130" s="19" t="s">
        <v>412</v>
      </c>
      <c r="B130" s="19" t="s">
        <v>185</v>
      </c>
      <c r="C130" s="19" t="s">
        <v>186</v>
      </c>
      <c r="D130" s="19" t="s">
        <v>981</v>
      </c>
      <c r="E130" s="22" t="n">
        <v>46226</v>
      </c>
      <c r="F130" s="17" t="n">
        <v>27450</v>
      </c>
      <c r="G130" s="19" t="s">
        <v>960</v>
      </c>
      <c r="H130" s="19" t="s">
        <v>962</v>
      </c>
      <c r="I130" s="19" t="s">
        <v>962</v>
      </c>
    </row>
    <row r="131" customFormat="false" ht="15" hidden="false" customHeight="false" outlineLevel="0" collapsed="false">
      <c r="A131" s="19" t="s">
        <v>378</v>
      </c>
      <c r="B131" s="19" t="s">
        <v>167</v>
      </c>
      <c r="C131" s="19" t="s">
        <v>168</v>
      </c>
      <c r="D131" s="19" t="s">
        <v>970</v>
      </c>
      <c r="E131" s="22" t="n">
        <v>46235</v>
      </c>
      <c r="F131" s="17" t="n">
        <v>11250</v>
      </c>
      <c r="G131" s="19" t="s">
        <v>960</v>
      </c>
      <c r="H131" s="19" t="s">
        <v>961</v>
      </c>
      <c r="I131" s="19" t="s">
        <v>962</v>
      </c>
    </row>
    <row r="132" customFormat="false" ht="15" hidden="false" customHeight="false" outlineLevel="0" collapsed="false">
      <c r="A132" s="19" t="s">
        <v>1010</v>
      </c>
      <c r="B132" s="19" t="s">
        <v>152</v>
      </c>
      <c r="C132" s="19" t="s">
        <v>153</v>
      </c>
      <c r="D132" s="19" t="s">
        <v>959</v>
      </c>
      <c r="E132" s="22" t="n">
        <v>46236</v>
      </c>
      <c r="F132" s="17" t="n">
        <v>3150</v>
      </c>
      <c r="G132" s="19" t="s">
        <v>976</v>
      </c>
      <c r="H132" s="19" t="s">
        <v>968</v>
      </c>
      <c r="I132" s="19" t="s">
        <v>968</v>
      </c>
    </row>
    <row r="133" customFormat="false" ht="15" hidden="false" customHeight="false" outlineLevel="0" collapsed="false">
      <c r="A133" s="19" t="s">
        <v>418</v>
      </c>
      <c r="B133" s="19" t="s">
        <v>192</v>
      </c>
      <c r="C133" s="19" t="s">
        <v>193</v>
      </c>
      <c r="D133" s="19" t="s">
        <v>981</v>
      </c>
      <c r="E133" s="22" t="n">
        <v>46237</v>
      </c>
      <c r="F133" s="17" t="n">
        <v>3900</v>
      </c>
      <c r="G133" s="19" t="s">
        <v>960</v>
      </c>
      <c r="H133" s="19" t="s">
        <v>962</v>
      </c>
      <c r="I133" s="19" t="s">
        <v>962</v>
      </c>
    </row>
    <row r="134" customFormat="false" ht="15" hidden="false" customHeight="false" outlineLevel="0" collapsed="false">
      <c r="A134" s="19" t="s">
        <v>286</v>
      </c>
      <c r="B134" s="19" t="s">
        <v>113</v>
      </c>
      <c r="C134" s="19" t="s">
        <v>114</v>
      </c>
      <c r="D134" s="19" t="s">
        <v>964</v>
      </c>
      <c r="E134" s="22" t="n">
        <v>46238</v>
      </c>
      <c r="F134" s="17" t="n">
        <v>12150</v>
      </c>
      <c r="G134" s="19" t="s">
        <v>960</v>
      </c>
      <c r="H134" s="19" t="s">
        <v>961</v>
      </c>
      <c r="I134" s="19" t="s">
        <v>962</v>
      </c>
    </row>
    <row r="135" customFormat="false" ht="15" hidden="false" customHeight="false" outlineLevel="0" collapsed="false">
      <c r="A135" s="19" t="s">
        <v>314</v>
      </c>
      <c r="B135" s="19" t="s">
        <v>124</v>
      </c>
      <c r="C135" s="19" t="s">
        <v>125</v>
      </c>
      <c r="D135" s="19" t="s">
        <v>981</v>
      </c>
      <c r="E135" s="22" t="n">
        <v>46244</v>
      </c>
      <c r="F135" s="17" t="n">
        <v>20850</v>
      </c>
      <c r="G135" s="19" t="s">
        <v>960</v>
      </c>
      <c r="H135" s="19" t="s">
        <v>962</v>
      </c>
      <c r="I135" s="19" t="s">
        <v>962</v>
      </c>
    </row>
    <row r="136" customFormat="false" ht="15" hidden="false" customHeight="false" outlineLevel="0" collapsed="false">
      <c r="A136" s="19" t="s">
        <v>392</v>
      </c>
      <c r="B136" s="19" t="s">
        <v>171</v>
      </c>
      <c r="C136" s="19" t="s">
        <v>172</v>
      </c>
      <c r="D136" s="19" t="s">
        <v>977</v>
      </c>
      <c r="E136" s="22" t="n">
        <v>46247</v>
      </c>
      <c r="F136" s="17" t="n">
        <v>20450</v>
      </c>
      <c r="G136" s="19" t="s">
        <v>960</v>
      </c>
      <c r="H136" s="19" t="s">
        <v>962</v>
      </c>
      <c r="I136" s="19" t="s">
        <v>962</v>
      </c>
    </row>
    <row r="137" customFormat="false" ht="15" hidden="false" customHeight="false" outlineLevel="0" collapsed="false">
      <c r="A137" s="19" t="s">
        <v>394</v>
      </c>
      <c r="B137" s="19" t="s">
        <v>171</v>
      </c>
      <c r="C137" s="19" t="s">
        <v>172</v>
      </c>
      <c r="D137" s="19" t="s">
        <v>959</v>
      </c>
      <c r="E137" s="22" t="n">
        <v>46248</v>
      </c>
      <c r="F137" s="17" t="n">
        <v>13150</v>
      </c>
      <c r="G137" s="19" t="s">
        <v>960</v>
      </c>
      <c r="H137" s="19" t="s">
        <v>961</v>
      </c>
      <c r="I137" s="19" t="s">
        <v>962</v>
      </c>
    </row>
    <row r="138" customFormat="false" ht="15" hidden="false" customHeight="false" outlineLevel="0" collapsed="false">
      <c r="A138" s="19" t="s">
        <v>1011</v>
      </c>
      <c r="B138" s="19" t="s">
        <v>169</v>
      </c>
      <c r="C138" s="19" t="s">
        <v>170</v>
      </c>
      <c r="D138" s="19" t="s">
        <v>977</v>
      </c>
      <c r="E138" s="22" t="n">
        <v>46253</v>
      </c>
      <c r="F138" s="17" t="n">
        <v>21200</v>
      </c>
      <c r="G138" s="19" t="s">
        <v>976</v>
      </c>
      <c r="H138" s="19" t="s">
        <v>968</v>
      </c>
      <c r="I138" s="19" t="s">
        <v>968</v>
      </c>
    </row>
    <row r="139" customFormat="false" ht="15" hidden="false" customHeight="false" outlineLevel="0" collapsed="false">
      <c r="A139" s="19" t="s">
        <v>388</v>
      </c>
      <c r="B139" s="19" t="s">
        <v>169</v>
      </c>
      <c r="C139" s="19" t="s">
        <v>170</v>
      </c>
      <c r="D139" s="19" t="s">
        <v>963</v>
      </c>
      <c r="E139" s="22" t="n">
        <v>46255</v>
      </c>
      <c r="F139" s="17" t="n">
        <v>23250</v>
      </c>
      <c r="G139" s="19" t="s">
        <v>960</v>
      </c>
      <c r="H139" s="19" t="s">
        <v>962</v>
      </c>
      <c r="I139" s="19" t="s">
        <v>962</v>
      </c>
    </row>
    <row r="140" customFormat="false" ht="15" hidden="false" customHeight="false" outlineLevel="0" collapsed="false">
      <c r="A140" s="19" t="s">
        <v>356</v>
      </c>
      <c r="B140" s="19" t="s">
        <v>152</v>
      </c>
      <c r="C140" s="19" t="s">
        <v>153</v>
      </c>
      <c r="D140" s="19" t="s">
        <v>970</v>
      </c>
      <c r="E140" s="22" t="n">
        <v>46275</v>
      </c>
      <c r="F140" s="17" t="n">
        <v>4950</v>
      </c>
      <c r="G140" s="19" t="s">
        <v>960</v>
      </c>
      <c r="H140" s="19" t="s">
        <v>962</v>
      </c>
      <c r="I140" s="19" t="s">
        <v>962</v>
      </c>
    </row>
    <row r="141" customFormat="false" ht="15" hidden="false" customHeight="false" outlineLevel="0" collapsed="false">
      <c r="A141" s="19" t="s">
        <v>420</v>
      </c>
      <c r="B141" s="19" t="s">
        <v>192</v>
      </c>
      <c r="C141" s="19" t="s">
        <v>193</v>
      </c>
      <c r="D141" s="19" t="s">
        <v>970</v>
      </c>
      <c r="E141" s="22" t="n">
        <v>46289</v>
      </c>
      <c r="F141" s="17" t="n">
        <v>6350</v>
      </c>
      <c r="G141" s="19" t="s">
        <v>960</v>
      </c>
      <c r="H141" s="19" t="s">
        <v>962</v>
      </c>
      <c r="I141" s="19" t="s">
        <v>962</v>
      </c>
    </row>
    <row r="143" customFormat="false" ht="15" hidden="false" customHeight="false" outlineLevel="0" collapsed="false">
      <c r="A143" s="5" t="s">
        <v>195</v>
      </c>
      <c r="F143" s="21" t="n">
        <f aca="false">SUBTOTAL(109,F2:F141)</f>
        <v>2417250</v>
      </c>
    </row>
  </sheetData>
  <autoFilter ref="A1:I14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8"/>
    <col collapsed="false" customWidth="true" hidden="false" outlineLevel="0" max="3" min="3" style="0" width="11"/>
    <col collapsed="false" customWidth="true" hidden="false" outlineLevel="0" max="6" min="4" style="0" width="15"/>
    <col collapsed="false" customWidth="true" hidden="false" outlineLevel="0" max="7" min="7" style="0" width="11"/>
    <col collapsed="false" customWidth="true" hidden="false" outlineLevel="0" max="8" min="8" style="0" width="36"/>
  </cols>
  <sheetData>
    <row r="1" customFormat="false" ht="31.5" hidden="false" customHeight="true" outlineLevel="0" collapsed="false">
      <c r="A1" s="18" t="s">
        <v>76</v>
      </c>
      <c r="B1" s="18" t="s">
        <v>77</v>
      </c>
      <c r="C1" s="18" t="s">
        <v>1012</v>
      </c>
      <c r="D1" s="18" t="s">
        <v>1013</v>
      </c>
      <c r="E1" s="18" t="s">
        <v>1014</v>
      </c>
      <c r="F1" s="18" t="s">
        <v>1015</v>
      </c>
      <c r="G1" s="18" t="s">
        <v>1016</v>
      </c>
      <c r="H1" s="18" t="s">
        <v>1017</v>
      </c>
    </row>
    <row r="2" customFormat="false" ht="15" hidden="false" customHeight="false" outlineLevel="0" collapsed="false">
      <c r="A2" s="19" t="s">
        <v>87</v>
      </c>
      <c r="B2" s="19" t="s">
        <v>88</v>
      </c>
      <c r="C2" s="20" t="n">
        <v>0.05</v>
      </c>
      <c r="D2" s="17" t="n">
        <v>20060.02</v>
      </c>
      <c r="E2" s="17" t="n">
        <v>10030.02</v>
      </c>
      <c r="F2" s="17" t="n">
        <f aca="false">D2-E2</f>
        <v>10030</v>
      </c>
      <c r="G2" s="19" t="s">
        <v>91</v>
      </c>
      <c r="H2" s="19" t="s">
        <v>1018</v>
      </c>
    </row>
    <row r="3" customFormat="false" ht="15" hidden="false" customHeight="false" outlineLevel="0" collapsed="false">
      <c r="A3" s="19" t="s">
        <v>92</v>
      </c>
      <c r="B3" s="19" t="s">
        <v>93</v>
      </c>
      <c r="C3" s="20" t="n">
        <v>0.05</v>
      </c>
      <c r="D3" s="17" t="n">
        <v>11337.51</v>
      </c>
      <c r="E3" s="17" t="n">
        <v>5668.76</v>
      </c>
      <c r="F3" s="17" t="n">
        <f aca="false">D3-E3</f>
        <v>5668.75</v>
      </c>
      <c r="G3" s="19" t="s">
        <v>91</v>
      </c>
      <c r="H3" s="19" t="s">
        <v>1019</v>
      </c>
    </row>
    <row r="4" customFormat="false" ht="15" hidden="false" customHeight="false" outlineLevel="0" collapsed="false">
      <c r="A4" s="19" t="s">
        <v>97</v>
      </c>
      <c r="B4" s="19" t="s">
        <v>98</v>
      </c>
      <c r="C4" s="20" t="n">
        <v>0.05</v>
      </c>
      <c r="D4" s="17" t="n">
        <v>19485.01</v>
      </c>
      <c r="E4" s="17" t="n">
        <v>9742.51</v>
      </c>
      <c r="F4" s="17" t="n">
        <f aca="false">D4-E4</f>
        <v>9742.5</v>
      </c>
      <c r="G4" s="19" t="s">
        <v>91</v>
      </c>
      <c r="H4" s="19" t="s">
        <v>1020</v>
      </c>
    </row>
    <row r="5" customFormat="false" ht="15" hidden="false" customHeight="false" outlineLevel="0" collapsed="false">
      <c r="A5" s="19" t="s">
        <v>100</v>
      </c>
      <c r="B5" s="19" t="s">
        <v>101</v>
      </c>
      <c r="C5" s="20" t="n">
        <v>0.05</v>
      </c>
      <c r="D5" s="17" t="n">
        <v>28757.51</v>
      </c>
      <c r="E5" s="17" t="n">
        <v>14378.76</v>
      </c>
      <c r="F5" s="17" t="n">
        <f aca="false">D5-E5</f>
        <v>14378.75</v>
      </c>
      <c r="G5" s="19" t="s">
        <v>91</v>
      </c>
      <c r="H5" s="19" t="s">
        <v>1021</v>
      </c>
    </row>
    <row r="6" customFormat="false" ht="15" hidden="false" customHeight="false" outlineLevel="0" collapsed="false">
      <c r="A6" s="19" t="s">
        <v>102</v>
      </c>
      <c r="B6" s="19" t="s">
        <v>103</v>
      </c>
      <c r="C6" s="20" t="n">
        <v>0.05</v>
      </c>
      <c r="D6" s="17" t="n">
        <v>63802.52</v>
      </c>
      <c r="E6" s="17" t="n">
        <v>31901.27</v>
      </c>
      <c r="F6" s="17" t="n">
        <f aca="false">D6-E6</f>
        <v>31901.25</v>
      </c>
      <c r="G6" s="19" t="s">
        <v>91</v>
      </c>
      <c r="H6" s="19" t="s">
        <v>1022</v>
      </c>
    </row>
    <row r="7" customFormat="false" ht="15" hidden="false" customHeight="false" outlineLevel="0" collapsed="false">
      <c r="A7" s="19" t="s">
        <v>104</v>
      </c>
      <c r="B7" s="19" t="s">
        <v>105</v>
      </c>
      <c r="C7" s="20" t="n">
        <v>0.05</v>
      </c>
      <c r="D7" s="17" t="n">
        <v>25870.01</v>
      </c>
      <c r="E7" s="17" t="n">
        <v>12935.01</v>
      </c>
      <c r="F7" s="17" t="n">
        <f aca="false">D7-E7</f>
        <v>12935</v>
      </c>
      <c r="G7" s="19" t="s">
        <v>91</v>
      </c>
      <c r="H7" s="19" t="s">
        <v>1023</v>
      </c>
    </row>
    <row r="8" customFormat="false" ht="15" hidden="false" customHeight="false" outlineLevel="0" collapsed="false">
      <c r="A8" s="19" t="s">
        <v>106</v>
      </c>
      <c r="B8" s="19" t="s">
        <v>107</v>
      </c>
      <c r="C8" s="20" t="n">
        <v>0.05</v>
      </c>
      <c r="D8" s="17" t="n">
        <v>17342.5</v>
      </c>
      <c r="E8" s="17" t="n">
        <v>8671.25</v>
      </c>
      <c r="F8" s="17" t="n">
        <f aca="false">D8-E8</f>
        <v>8671.25</v>
      </c>
      <c r="G8" s="19" t="s">
        <v>91</v>
      </c>
      <c r="H8" s="19" t="s">
        <v>1024</v>
      </c>
    </row>
    <row r="9" customFormat="false" ht="15" hidden="false" customHeight="false" outlineLevel="0" collapsed="false">
      <c r="A9" s="19" t="s">
        <v>108</v>
      </c>
      <c r="B9" s="19" t="s">
        <v>109</v>
      </c>
      <c r="C9" s="20" t="n">
        <v>0.05</v>
      </c>
      <c r="D9" s="17" t="n">
        <v>11952.52</v>
      </c>
      <c r="E9" s="17" t="n">
        <v>5976.27</v>
      </c>
      <c r="F9" s="17" t="n">
        <f aca="false">D9-E9</f>
        <v>5976.25</v>
      </c>
      <c r="G9" s="19" t="s">
        <v>91</v>
      </c>
      <c r="H9" s="19" t="s">
        <v>1025</v>
      </c>
    </row>
    <row r="10" customFormat="false" ht="15" hidden="false" customHeight="false" outlineLevel="0" collapsed="false">
      <c r="A10" s="19" t="s">
        <v>115</v>
      </c>
      <c r="B10" s="19" t="s">
        <v>116</v>
      </c>
      <c r="C10" s="20" t="n">
        <v>0.05</v>
      </c>
      <c r="D10" s="17" t="n">
        <v>10565.01</v>
      </c>
      <c r="E10" s="17" t="n">
        <v>5282.51</v>
      </c>
      <c r="F10" s="17" t="n">
        <f aca="false">D10-E10</f>
        <v>5282.5</v>
      </c>
      <c r="G10" s="19" t="s">
        <v>91</v>
      </c>
      <c r="H10" s="19" t="s">
        <v>1026</v>
      </c>
    </row>
    <row r="11" customFormat="false" ht="15" hidden="false" customHeight="false" outlineLevel="0" collapsed="false">
      <c r="A11" s="19" t="s">
        <v>120</v>
      </c>
      <c r="B11" s="19" t="s">
        <v>121</v>
      </c>
      <c r="C11" s="20" t="n">
        <v>0.05</v>
      </c>
      <c r="D11" s="17" t="n">
        <v>28382.51</v>
      </c>
      <c r="E11" s="17" t="n">
        <v>14191.26</v>
      </c>
      <c r="F11" s="17" t="n">
        <f aca="false">D11-E11</f>
        <v>14191.25</v>
      </c>
      <c r="G11" s="19" t="s">
        <v>91</v>
      </c>
      <c r="H11" s="19" t="s">
        <v>1020</v>
      </c>
    </row>
    <row r="12" customFormat="false" ht="15" hidden="false" customHeight="false" outlineLevel="0" collapsed="false">
      <c r="A12" s="19" t="s">
        <v>122</v>
      </c>
      <c r="B12" s="19" t="s">
        <v>123</v>
      </c>
      <c r="C12" s="20" t="n">
        <v>0.05</v>
      </c>
      <c r="D12" s="17" t="n">
        <v>21092.5</v>
      </c>
      <c r="E12" s="17" t="n">
        <v>10546.25</v>
      </c>
      <c r="F12" s="17" t="n">
        <f aca="false">D12-E12</f>
        <v>10546.25</v>
      </c>
      <c r="G12" s="19" t="s">
        <v>91</v>
      </c>
      <c r="H12" s="19" t="s">
        <v>1021</v>
      </c>
    </row>
    <row r="13" customFormat="false" ht="15" hidden="false" customHeight="false" outlineLevel="0" collapsed="false">
      <c r="A13" s="19" t="s">
        <v>124</v>
      </c>
      <c r="B13" s="19" t="s">
        <v>125</v>
      </c>
      <c r="C13" s="20" t="n">
        <v>0.05</v>
      </c>
      <c r="D13" s="17" t="n">
        <v>20429.3</v>
      </c>
      <c r="E13" s="17" t="n">
        <v>0</v>
      </c>
      <c r="F13" s="17" t="n">
        <f aca="false">D13-E13</f>
        <v>20429.3</v>
      </c>
      <c r="G13" s="19" t="s">
        <v>126</v>
      </c>
      <c r="H13" s="19" t="s">
        <v>1027</v>
      </c>
    </row>
    <row r="14" customFormat="false" ht="15" hidden="false" customHeight="false" outlineLevel="0" collapsed="false">
      <c r="A14" s="19" t="s">
        <v>127</v>
      </c>
      <c r="B14" s="19" t="s">
        <v>128</v>
      </c>
      <c r="C14" s="20" t="n">
        <v>0.05</v>
      </c>
      <c r="D14" s="17" t="n">
        <v>15640.02</v>
      </c>
      <c r="E14" s="17" t="n">
        <v>7820.02</v>
      </c>
      <c r="F14" s="17" t="n">
        <f aca="false">D14-E14</f>
        <v>7820</v>
      </c>
      <c r="G14" s="19" t="s">
        <v>91</v>
      </c>
      <c r="H14" s="19" t="s">
        <v>1025</v>
      </c>
    </row>
    <row r="15" customFormat="false" ht="15" hidden="false" customHeight="false" outlineLevel="0" collapsed="false">
      <c r="A15" s="19" t="s">
        <v>134</v>
      </c>
      <c r="B15" s="19" t="s">
        <v>135</v>
      </c>
      <c r="C15" s="20" t="n">
        <v>0.05</v>
      </c>
      <c r="D15" s="17" t="n">
        <v>18755.02</v>
      </c>
      <c r="E15" s="17" t="n">
        <v>9377.52</v>
      </c>
      <c r="F15" s="17" t="n">
        <f aca="false">D15-E15</f>
        <v>9377.5</v>
      </c>
      <c r="G15" s="19" t="s">
        <v>91</v>
      </c>
      <c r="H15" s="19" t="s">
        <v>1020</v>
      </c>
    </row>
    <row r="16" customFormat="false" ht="15" hidden="false" customHeight="false" outlineLevel="0" collapsed="false">
      <c r="A16" s="19" t="s">
        <v>136</v>
      </c>
      <c r="B16" s="19" t="s">
        <v>137</v>
      </c>
      <c r="C16" s="20" t="n">
        <v>0.05</v>
      </c>
      <c r="D16" s="17" t="n">
        <v>14850</v>
      </c>
      <c r="E16" s="17" t="n">
        <v>7425</v>
      </c>
      <c r="F16" s="17" t="n">
        <f aca="false">D16-E16</f>
        <v>7425</v>
      </c>
      <c r="G16" s="19" t="s">
        <v>91</v>
      </c>
      <c r="H16" s="19" t="s">
        <v>1026</v>
      </c>
    </row>
    <row r="17" customFormat="false" ht="15" hidden="false" customHeight="false" outlineLevel="0" collapsed="false">
      <c r="A17" s="19" t="s">
        <v>138</v>
      </c>
      <c r="B17" s="19" t="s">
        <v>139</v>
      </c>
      <c r="C17" s="20" t="n">
        <v>0.05</v>
      </c>
      <c r="D17" s="17" t="n">
        <v>18342.53</v>
      </c>
      <c r="E17" s="17" t="n">
        <v>9171.28</v>
      </c>
      <c r="F17" s="17" t="n">
        <f aca="false">D17-E17</f>
        <v>9171.25</v>
      </c>
      <c r="G17" s="19" t="s">
        <v>91</v>
      </c>
      <c r="H17" s="19" t="s">
        <v>1020</v>
      </c>
    </row>
    <row r="18" customFormat="false" ht="15" hidden="false" customHeight="false" outlineLevel="0" collapsed="false">
      <c r="A18" s="19" t="s">
        <v>140</v>
      </c>
      <c r="B18" s="19" t="s">
        <v>141</v>
      </c>
      <c r="C18" s="20" t="n">
        <v>0.05</v>
      </c>
      <c r="D18" s="17" t="n">
        <v>23912.51</v>
      </c>
      <c r="E18" s="17" t="n">
        <v>11956.26</v>
      </c>
      <c r="F18" s="17" t="n">
        <f aca="false">D18-E18</f>
        <v>11956.25</v>
      </c>
      <c r="G18" s="19" t="s">
        <v>91</v>
      </c>
      <c r="H18" s="19" t="s">
        <v>1019</v>
      </c>
    </row>
    <row r="19" customFormat="false" ht="15" hidden="false" customHeight="false" outlineLevel="0" collapsed="false">
      <c r="A19" s="19" t="s">
        <v>142</v>
      </c>
      <c r="B19" s="19" t="s">
        <v>143</v>
      </c>
      <c r="C19" s="20" t="n">
        <v>0.05</v>
      </c>
      <c r="D19" s="17" t="n">
        <v>11120</v>
      </c>
      <c r="E19" s="17" t="n">
        <v>5560</v>
      </c>
      <c r="F19" s="17" t="n">
        <f aca="false">D19-E19</f>
        <v>5560</v>
      </c>
      <c r="G19" s="19" t="s">
        <v>91</v>
      </c>
      <c r="H19" s="19" t="s">
        <v>1028</v>
      </c>
    </row>
    <row r="20" customFormat="false" ht="15" hidden="false" customHeight="false" outlineLevel="0" collapsed="false">
      <c r="A20" s="19" t="s">
        <v>159</v>
      </c>
      <c r="B20" s="19" t="s">
        <v>160</v>
      </c>
      <c r="C20" s="20" t="n">
        <v>0.05</v>
      </c>
      <c r="D20" s="17" t="n">
        <v>15550.04</v>
      </c>
      <c r="E20" s="17" t="n">
        <v>0</v>
      </c>
      <c r="F20" s="17" t="n">
        <f aca="false">D20-E20</f>
        <v>15550.04</v>
      </c>
      <c r="G20" s="19" t="s">
        <v>126</v>
      </c>
      <c r="H20" s="19" t="s">
        <v>1027</v>
      </c>
    </row>
    <row r="21" customFormat="false" ht="15" hidden="false" customHeight="false" outlineLevel="0" collapsed="false">
      <c r="A21" s="19" t="s">
        <v>174</v>
      </c>
      <c r="B21" s="19" t="s">
        <v>175</v>
      </c>
      <c r="C21" s="20" t="n">
        <v>0.05</v>
      </c>
      <c r="D21" s="17" t="n">
        <v>12570.59</v>
      </c>
      <c r="E21" s="17" t="n">
        <v>0</v>
      </c>
      <c r="F21" s="17" t="n">
        <f aca="false">D21-E21</f>
        <v>12570.59</v>
      </c>
      <c r="G21" s="19" t="s">
        <v>126</v>
      </c>
      <c r="H21" s="19" t="s">
        <v>1027</v>
      </c>
    </row>
    <row r="22" customFormat="false" ht="15" hidden="false" customHeight="false" outlineLevel="0" collapsed="false">
      <c r="A22" s="19" t="s">
        <v>185</v>
      </c>
      <c r="B22" s="19" t="s">
        <v>186</v>
      </c>
      <c r="C22" s="20" t="n">
        <v>0.05</v>
      </c>
      <c r="D22" s="17" t="n">
        <v>27650.52</v>
      </c>
      <c r="E22" s="17" t="n">
        <v>0</v>
      </c>
      <c r="F22" s="17" t="n">
        <f aca="false">D22-E22</f>
        <v>27650.52</v>
      </c>
      <c r="G22" s="19" t="s">
        <v>126</v>
      </c>
      <c r="H22" s="19" t="s">
        <v>1027</v>
      </c>
    </row>
    <row r="23" customFormat="false" ht="15" hidden="false" customHeight="false" outlineLevel="0" collapsed="false">
      <c r="A23" s="19" t="s">
        <v>192</v>
      </c>
      <c r="B23" s="19" t="s">
        <v>193</v>
      </c>
      <c r="C23" s="20" t="n">
        <v>0.05</v>
      </c>
      <c r="D23" s="17" t="n">
        <v>11260.02</v>
      </c>
      <c r="E23" s="17" t="n">
        <v>0</v>
      </c>
      <c r="F23" s="17" t="n">
        <f aca="false">D23-E23</f>
        <v>11260.02</v>
      </c>
      <c r="G23" s="19" t="s">
        <v>126</v>
      </c>
      <c r="H23" s="19" t="s">
        <v>1027</v>
      </c>
    </row>
    <row r="25" customFormat="false" ht="15" hidden="false" customHeight="false" outlineLevel="0" collapsed="false">
      <c r="A25" s="5" t="s">
        <v>195</v>
      </c>
      <c r="D25" s="21" t="n">
        <f aca="false">SUBTOTAL(109,D2:D23)</f>
        <v>448728.17</v>
      </c>
      <c r="E25" s="21" t="n">
        <f aca="false">SUBTOTAL(109,E2:E23)</f>
        <v>180633.95</v>
      </c>
      <c r="F25" s="21" t="n">
        <f aca="false">SUBTOTAL(109,F2:F23)</f>
        <v>268094.22</v>
      </c>
    </row>
  </sheetData>
  <autoFilter ref="A1:H2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0" width="11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6" min="5" style="0" width="17"/>
    <col collapsed="false" customWidth="true" hidden="false" outlineLevel="0" max="7" min="7" style="0" width="13"/>
    <col collapsed="false" customWidth="true" hidden="false" outlineLevel="0" max="8" min="8" style="0" width="17"/>
    <col collapsed="false" customWidth="true" hidden="false" outlineLevel="0" max="9" min="9" style="0" width="14"/>
  </cols>
  <sheetData>
    <row r="1" customFormat="false" ht="31.5" hidden="false" customHeight="true" outlineLevel="0" collapsed="false">
      <c r="A1" s="18" t="s">
        <v>430</v>
      </c>
      <c r="B1" s="18" t="s">
        <v>1029</v>
      </c>
      <c r="C1" s="18" t="s">
        <v>426</v>
      </c>
      <c r="D1" s="18" t="s">
        <v>51</v>
      </c>
      <c r="E1" s="18" t="s">
        <v>53</v>
      </c>
      <c r="F1" s="18" t="s">
        <v>54</v>
      </c>
      <c r="G1" s="18" t="s">
        <v>1030</v>
      </c>
      <c r="H1" s="18" t="s">
        <v>1031</v>
      </c>
      <c r="I1" s="18" t="s">
        <v>1032</v>
      </c>
    </row>
    <row r="2" customFormat="false" ht="15" hidden="false" customHeight="false" outlineLevel="0" collapsed="false">
      <c r="A2" s="23" t="n">
        <v>45931</v>
      </c>
      <c r="B2" s="12" t="n">
        <f aca="false">COUNTIFS(Claims!$M$2:$M$521,A2)</f>
        <v>24</v>
      </c>
      <c r="C2" s="17" t="n">
        <f aca="false">SUMIFS(Claims!$I$2:$I$521,Claims!$M$2:$M$521,A2)</f>
        <v>1059340.73</v>
      </c>
      <c r="D2" s="17" t="n">
        <f aca="false">SUMIFS(Claims!$J$2:$J$521,Claims!$M$2:$M$521,A2)</f>
        <v>105934.09</v>
      </c>
      <c r="E2" s="17" t="n">
        <f aca="false">SUMIFS(Claims!$K$2:$K$521,Claims!$M$2:$M$521,A2)</f>
        <v>1165274.82</v>
      </c>
      <c r="F2" s="17" t="n">
        <v>1165274.82</v>
      </c>
      <c r="G2" s="17" t="n">
        <f aca="false">E2-F2</f>
        <v>0</v>
      </c>
      <c r="H2" s="17" t="n">
        <v>187996.11</v>
      </c>
      <c r="I2" s="19" t="str">
        <f aca="false">IF(ABS(C2+D2-E2)&lt;0.005,"OK","CHECK")</f>
        <v>OK</v>
      </c>
    </row>
    <row r="3" customFormat="false" ht="15" hidden="false" customHeight="false" outlineLevel="0" collapsed="false">
      <c r="A3" s="23" t="n">
        <v>45962</v>
      </c>
      <c r="B3" s="12" t="n">
        <f aca="false">COUNTIFS(Claims!$M$2:$M$521,A3)</f>
        <v>45</v>
      </c>
      <c r="C3" s="17" t="n">
        <f aca="false">SUMIFS(Claims!$I$2:$I$521,Claims!$M$2:$M$521,A3)</f>
        <v>1386077.48</v>
      </c>
      <c r="D3" s="17" t="n">
        <f aca="false">SUMIFS(Claims!$J$2:$J$521,Claims!$M$2:$M$521,A3)</f>
        <v>138607.81</v>
      </c>
      <c r="E3" s="17" t="n">
        <f aca="false">SUMIFS(Claims!$K$2:$K$521,Claims!$M$2:$M$521,A3)</f>
        <v>1524685.29</v>
      </c>
      <c r="F3" s="17" t="n">
        <v>1524685.29</v>
      </c>
      <c r="G3" s="17" t="n">
        <f aca="false">E3-F3</f>
        <v>0</v>
      </c>
      <c r="H3" s="17" t="n">
        <v>232360.63</v>
      </c>
      <c r="I3" s="19" t="str">
        <f aca="false">IF(ABS(C3+D3-E3)&lt;0.005,"OK","CHECK")</f>
        <v>OK</v>
      </c>
    </row>
    <row r="4" customFormat="false" ht="15" hidden="false" customHeight="false" outlineLevel="0" collapsed="false">
      <c r="A4" s="23" t="n">
        <v>45992</v>
      </c>
      <c r="B4" s="12" t="n">
        <f aca="false">COUNTIFS(Claims!$M$2:$M$521,A4)</f>
        <v>43</v>
      </c>
      <c r="C4" s="17" t="n">
        <f aca="false">SUMIFS(Claims!$I$2:$I$521,Claims!$M$2:$M$521,A4)</f>
        <v>1353846.21</v>
      </c>
      <c r="D4" s="17" t="n">
        <f aca="false">SUMIFS(Claims!$J$2:$J$521,Claims!$M$2:$M$521,A4)</f>
        <v>135384.67</v>
      </c>
      <c r="E4" s="17" t="n">
        <f aca="false">SUMIFS(Claims!$K$2:$K$521,Claims!$M$2:$M$521,A4)</f>
        <v>1489230.88</v>
      </c>
      <c r="F4" s="17" t="n">
        <v>1489230.88</v>
      </c>
      <c r="G4" s="17" t="n">
        <f aca="false">E4-F4</f>
        <v>0</v>
      </c>
      <c r="H4" s="17" t="n">
        <v>261928.42</v>
      </c>
      <c r="I4" s="19" t="str">
        <f aca="false">IF(ABS(C4+D4-E4)&lt;0.005,"OK","CHECK")</f>
        <v>OK</v>
      </c>
    </row>
    <row r="5" customFormat="false" ht="15" hidden="false" customHeight="false" outlineLevel="0" collapsed="false">
      <c r="A5" s="23" t="n">
        <v>46023</v>
      </c>
      <c r="B5" s="12" t="n">
        <f aca="false">COUNTIFS(Claims!$M$2:$M$521,A5)</f>
        <v>50</v>
      </c>
      <c r="C5" s="17" t="n">
        <f aca="false">SUMIFS(Claims!$I$2:$I$521,Claims!$M$2:$M$521,A5)</f>
        <v>1019244.79</v>
      </c>
      <c r="D5" s="17" t="n">
        <f aca="false">SUMIFS(Claims!$J$2:$J$521,Claims!$M$2:$M$521,A5)</f>
        <v>101924.51</v>
      </c>
      <c r="E5" s="17" t="n">
        <f aca="false">SUMIFS(Claims!$K$2:$K$521,Claims!$M$2:$M$521,A5)</f>
        <v>1121169.3</v>
      </c>
      <c r="F5" s="17" t="n">
        <v>1121169.3</v>
      </c>
      <c r="G5" s="17" t="n">
        <f aca="false">E5-F5</f>
        <v>0</v>
      </c>
      <c r="H5" s="17" t="n">
        <v>284383.28</v>
      </c>
      <c r="I5" s="19" t="str">
        <f aca="false">IF(ABS(C5+D5-E5)&lt;0.005,"OK","CHECK")</f>
        <v>OK</v>
      </c>
    </row>
    <row r="6" customFormat="false" ht="15" hidden="false" customHeight="false" outlineLevel="0" collapsed="false">
      <c r="A6" s="23" t="n">
        <v>46054</v>
      </c>
      <c r="B6" s="12" t="n">
        <f aca="false">COUNTIFS(Claims!$M$2:$M$521,A6)</f>
        <v>60</v>
      </c>
      <c r="C6" s="17" t="n">
        <f aca="false">SUMIFS(Claims!$I$2:$I$521,Claims!$M$2:$M$521,A6)</f>
        <v>954021.76</v>
      </c>
      <c r="D6" s="17" t="n">
        <f aca="false">SUMIFS(Claims!$J$2:$J$521,Claims!$M$2:$M$521,A6)</f>
        <v>95402.25</v>
      </c>
      <c r="E6" s="17" t="n">
        <f aca="false">SUMIFS(Claims!$K$2:$K$521,Claims!$M$2:$M$521,A6)</f>
        <v>1049424.01</v>
      </c>
      <c r="F6" s="17" t="n">
        <v>1049424.01</v>
      </c>
      <c r="G6" s="17" t="n">
        <f aca="false">E6-F6</f>
        <v>0</v>
      </c>
      <c r="H6" s="17" t="n">
        <v>291349.87</v>
      </c>
      <c r="I6" s="19" t="str">
        <f aca="false">IF(ABS(C6+D6-E6)&lt;0.005,"OK","CHECK")</f>
        <v>OK</v>
      </c>
    </row>
    <row r="7" customFormat="false" ht="15" hidden="false" customHeight="false" outlineLevel="0" collapsed="false">
      <c r="A7" s="23" t="n">
        <v>46082</v>
      </c>
      <c r="B7" s="12" t="n">
        <f aca="false">COUNTIFS(Claims!$M$2:$M$521,A7)</f>
        <v>59</v>
      </c>
      <c r="C7" s="17" t="n">
        <f aca="false">SUMIFS(Claims!$I$2:$I$521,Claims!$M$2:$M$521,A7)</f>
        <v>895424.52</v>
      </c>
      <c r="D7" s="17" t="n">
        <f aca="false">SUMIFS(Claims!$J$2:$J$521,Claims!$M$2:$M$521,A7)</f>
        <v>89542.56</v>
      </c>
      <c r="E7" s="17" t="n">
        <f aca="false">SUMIFS(Claims!$K$2:$K$521,Claims!$M$2:$M$521,A7)</f>
        <v>984967.08</v>
      </c>
      <c r="F7" s="17" t="n">
        <v>984967.08</v>
      </c>
      <c r="G7" s="17" t="n">
        <f aca="false">E7-F7</f>
        <v>0</v>
      </c>
      <c r="H7" s="17" t="n">
        <v>273232.75</v>
      </c>
      <c r="I7" s="19" t="str">
        <f aca="false">IF(ABS(C7+D7-E7)&lt;0.005,"OK","CHECK")</f>
        <v>OK</v>
      </c>
    </row>
    <row r="8" customFormat="false" ht="15" hidden="false" customHeight="false" outlineLevel="0" collapsed="false">
      <c r="A8" s="23" t="n">
        <v>46113</v>
      </c>
      <c r="B8" s="12" t="n">
        <f aca="false">COUNTIFS(Claims!$M$2:$M$521,A8)</f>
        <v>46</v>
      </c>
      <c r="C8" s="17" t="n">
        <f aca="false">SUMIFS(Claims!$I$2:$I$521,Claims!$M$2:$M$521,A8)</f>
        <v>799793.68</v>
      </c>
      <c r="D8" s="17" t="n">
        <f aca="false">SUMIFS(Claims!$J$2:$J$521,Claims!$M$2:$M$521,A8)</f>
        <v>79979.43</v>
      </c>
      <c r="E8" s="17" t="n">
        <f aca="false">SUMIFS(Claims!$K$2:$K$521,Claims!$M$2:$M$521,A8)</f>
        <v>879773.11</v>
      </c>
      <c r="F8" s="17" t="n">
        <v>879773.11</v>
      </c>
      <c r="G8" s="17" t="n">
        <f aca="false">E8-F8</f>
        <v>0</v>
      </c>
      <c r="H8" s="17" t="n">
        <v>276167.02</v>
      </c>
      <c r="I8" s="19" t="str">
        <f aca="false">IF(ABS(C8+D8-E8)&lt;0.005,"OK","CHECK")</f>
        <v>OK</v>
      </c>
    </row>
    <row r="9" customFormat="false" ht="15" hidden="false" customHeight="false" outlineLevel="0" collapsed="false">
      <c r="A9" s="23" t="n">
        <v>46143</v>
      </c>
      <c r="B9" s="12" t="n">
        <f aca="false">COUNTIFS(Claims!$M$2:$M$521,A9)</f>
        <v>54</v>
      </c>
      <c r="C9" s="17" t="n">
        <f aca="false">SUMIFS(Claims!$I$2:$I$521,Claims!$M$2:$M$521,A9)</f>
        <v>1006003.66</v>
      </c>
      <c r="D9" s="17" t="n">
        <f aca="false">SUMIFS(Claims!$J$2:$J$521,Claims!$M$2:$M$521,A9)</f>
        <v>100600.44</v>
      </c>
      <c r="E9" s="17" t="n">
        <f aca="false">SUMIFS(Claims!$K$2:$K$521,Claims!$M$2:$M$521,A9)</f>
        <v>1106604.1</v>
      </c>
      <c r="F9" s="17" t="n">
        <v>1106604.1</v>
      </c>
      <c r="G9" s="17" t="n">
        <f aca="false">E9-F9</f>
        <v>0</v>
      </c>
      <c r="H9" s="17" t="n">
        <v>278194.91</v>
      </c>
      <c r="I9" s="19" t="str">
        <f aca="false">IF(ABS(C9+D9-E9)&lt;0.005,"OK","CHECK")</f>
        <v>OK</v>
      </c>
    </row>
    <row r="10" customFormat="false" ht="15" hidden="false" customHeight="false" outlineLevel="0" collapsed="false">
      <c r="A10" s="23" t="n">
        <v>46174</v>
      </c>
      <c r="B10" s="12" t="n">
        <f aca="false">COUNTIFS(Claims!$M$2:$M$521,A10)</f>
        <v>48</v>
      </c>
      <c r="C10" s="17" t="n">
        <f aca="false">SUMIFS(Claims!$I$2:$I$521,Claims!$M$2:$M$521,A10)</f>
        <v>1102417.55</v>
      </c>
      <c r="D10" s="17" t="n">
        <f aca="false">SUMIFS(Claims!$J$2:$J$521,Claims!$M$2:$M$521,A10)</f>
        <v>110241.85</v>
      </c>
      <c r="E10" s="17" t="n">
        <f aca="false">SUMIFS(Claims!$K$2:$K$521,Claims!$M$2:$M$521,A10)</f>
        <v>1212659.4</v>
      </c>
      <c r="F10" s="17" t="n">
        <v>1212659.4</v>
      </c>
      <c r="G10" s="17" t="n">
        <f aca="false">E10-F10</f>
        <v>0</v>
      </c>
      <c r="H10" s="17" t="n">
        <v>257399.61</v>
      </c>
      <c r="I10" s="19" t="str">
        <f aca="false">IF(ABS(C10+D10-E10)&lt;0.005,"OK","CHECK")</f>
        <v>OK</v>
      </c>
    </row>
    <row r="11" customFormat="false" ht="15" hidden="false" customHeight="false" outlineLevel="0" collapsed="false">
      <c r="A11" s="23" t="n">
        <v>46204</v>
      </c>
      <c r="B11" s="12" t="n">
        <f aca="false">COUNTIFS(Claims!$M$2:$M$521,A11)</f>
        <v>40</v>
      </c>
      <c r="C11" s="17" t="n">
        <f aca="false">SUMIFS(Claims!$I$2:$I$521,Claims!$M$2:$M$521,A11)</f>
        <v>971610.84</v>
      </c>
      <c r="D11" s="17" t="n">
        <f aca="false">SUMIFS(Claims!$J$2:$J$521,Claims!$M$2:$M$521,A11)</f>
        <v>97161.11</v>
      </c>
      <c r="E11" s="17" t="n">
        <f aca="false">SUMIFS(Claims!$K$2:$K$521,Claims!$M$2:$M$521,A11)</f>
        <v>1068771.95</v>
      </c>
      <c r="F11" s="17" t="n">
        <v>1068771.95</v>
      </c>
      <c r="G11" s="17" t="n">
        <f aca="false">E11-F11</f>
        <v>0</v>
      </c>
      <c r="H11" s="17" t="n">
        <v>260005.72</v>
      </c>
      <c r="I11" s="19" t="str">
        <f aca="false">IF(ABS(C11+D11-E11)&lt;0.005,"OK","CHECK")</f>
        <v>OK</v>
      </c>
    </row>
    <row r="12" customFormat="false" ht="15" hidden="false" customHeight="false" outlineLevel="0" collapsed="false">
      <c r="A12" s="23" t="n">
        <v>46235</v>
      </c>
      <c r="B12" s="12" t="n">
        <f aca="false">COUNTIFS(Claims!$M$2:$M$521,A12)</f>
        <v>32</v>
      </c>
      <c r="C12" s="17" t="n">
        <f aca="false">SUMIFS(Claims!$I$2:$I$521,Claims!$M$2:$M$521,A12)</f>
        <v>644962.48</v>
      </c>
      <c r="D12" s="17" t="n">
        <f aca="false">SUMIFS(Claims!$J$2:$J$521,Claims!$M$2:$M$521,A12)</f>
        <v>64496.27</v>
      </c>
      <c r="E12" s="17" t="n">
        <f aca="false">SUMIFS(Claims!$K$2:$K$521,Claims!$M$2:$M$521,A12)</f>
        <v>709458.75</v>
      </c>
      <c r="F12" s="17" t="n">
        <v>709458.75</v>
      </c>
      <c r="G12" s="17" t="n">
        <f aca="false">E12-F12</f>
        <v>0</v>
      </c>
      <c r="H12" s="17" t="n">
        <v>269363.59</v>
      </c>
      <c r="I12" s="19" t="str">
        <f aca="false">IF(ABS(C12+D12-E12)&lt;0.005,"OK","CHECK")</f>
        <v>OK</v>
      </c>
    </row>
    <row r="13" customFormat="false" ht="15" hidden="false" customHeight="false" outlineLevel="0" collapsed="false">
      <c r="A13" s="23" t="n">
        <v>46266</v>
      </c>
      <c r="B13" s="12" t="n">
        <f aca="false">COUNTIFS(Claims!$M$2:$M$521,A13)</f>
        <v>19</v>
      </c>
      <c r="C13" s="17" t="n">
        <f aca="false">SUMIFS(Claims!$I$2:$I$521,Claims!$M$2:$M$521,A13)</f>
        <v>274261.47</v>
      </c>
      <c r="D13" s="17" t="n">
        <f aca="false">SUMIFS(Claims!$J$2:$J$521,Claims!$M$2:$M$521,A13)</f>
        <v>27426.16</v>
      </c>
      <c r="E13" s="17" t="n">
        <f aca="false">SUMIFS(Claims!$K$2:$K$521,Claims!$M$2:$M$521,A13)</f>
        <v>301687.63</v>
      </c>
      <c r="F13" s="17" t="n">
        <v>301687.63</v>
      </c>
      <c r="G13" s="17" t="n">
        <f aca="false">E13-F13</f>
        <v>0</v>
      </c>
      <c r="H13" s="17" t="n">
        <v>268094.22</v>
      </c>
      <c r="I13" s="19" t="str">
        <f aca="false">IF(ABS(C13+D13-E13)&lt;0.005,"OK","CHECK")</f>
        <v>OK</v>
      </c>
    </row>
    <row r="15" customFormat="false" ht="15" hidden="false" customHeight="false" outlineLevel="0" collapsed="false">
      <c r="A15" s="5" t="s">
        <v>195</v>
      </c>
      <c r="B15" s="24" t="n">
        <f aca="false">SUBTOTAL(109,B2:B13)</f>
        <v>520</v>
      </c>
      <c r="C15" s="21" t="n">
        <f aca="false">SUBTOTAL(109,C2:C13)</f>
        <v>11467005.17</v>
      </c>
      <c r="D15" s="21" t="n">
        <f aca="false">SUBTOTAL(109,D2:D13)</f>
        <v>1146701.15</v>
      </c>
      <c r="E15" s="21" t="n">
        <f aca="false">SUBTOTAL(109,E2:E13)</f>
        <v>12613706.32</v>
      </c>
      <c r="F15" s="21" t="n">
        <f aca="false">SUBTOTAL(109,F2:F13)</f>
        <v>12613706.32</v>
      </c>
      <c r="G15" s="21" t="n">
        <f aca="false">SUBTOTAL(109,G2:G13)</f>
        <v>0</v>
      </c>
    </row>
  </sheetData>
  <autoFilter ref="A1:I1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8"/>
    <col collapsed="false" customWidth="true" hidden="false" outlineLevel="0" max="3" min="3" style="0" width="16"/>
    <col collapsed="false" customWidth="true" hidden="false" outlineLevel="0" max="5" min="4" style="0" width="15"/>
    <col collapsed="false" customWidth="true" hidden="false" outlineLevel="0" max="6" min="6" style="0" width="12"/>
    <col collapsed="false" customWidth="true" hidden="false" outlineLevel="0" max="7" min="7" style="0" width="15"/>
    <col collapsed="false" customWidth="true" hidden="false" outlineLevel="0" max="8" min="8" style="0" width="16"/>
    <col collapsed="false" customWidth="true" hidden="false" outlineLevel="0" max="9" min="9" style="0" width="15"/>
    <col collapsed="false" customWidth="true" hidden="false" outlineLevel="0" max="10" min="10" style="0" width="11"/>
    <col collapsed="false" customWidth="true" hidden="false" outlineLevel="0" max="11" min="11" style="0" width="14"/>
    <col collapsed="false" customWidth="true" hidden="false" outlineLevel="0" max="12" min="12" style="0" width="20"/>
  </cols>
  <sheetData>
    <row r="1" customFormat="false" ht="31.5" hidden="false" customHeight="true" outlineLevel="0" collapsed="false">
      <c r="A1" s="18" t="s">
        <v>76</v>
      </c>
      <c r="B1" s="18" t="s">
        <v>77</v>
      </c>
      <c r="C1" s="18" t="s">
        <v>69</v>
      </c>
      <c r="D1" s="18" t="s">
        <v>1033</v>
      </c>
      <c r="E1" s="18" t="s">
        <v>1034</v>
      </c>
      <c r="F1" s="18" t="s">
        <v>1035</v>
      </c>
      <c r="G1" s="18" t="s">
        <v>71</v>
      </c>
      <c r="H1" s="18" t="s">
        <v>1036</v>
      </c>
      <c r="I1" s="18" t="s">
        <v>1037</v>
      </c>
      <c r="J1" s="18" t="s">
        <v>1038</v>
      </c>
      <c r="K1" s="18" t="s">
        <v>1039</v>
      </c>
      <c r="L1" s="18" t="s">
        <v>1040</v>
      </c>
    </row>
    <row r="2" customFormat="false" ht="15" hidden="false" customHeight="false" outlineLevel="0" collapsed="false">
      <c r="A2" s="19" t="s">
        <v>124</v>
      </c>
      <c r="B2" s="19" t="s">
        <v>125</v>
      </c>
      <c r="C2" s="15" t="n">
        <f aca="false">SUMIFS(Projects!$H$2:$H$47,Projects!$A$2:$A$47,A2)</f>
        <v>428000</v>
      </c>
      <c r="D2" s="17" t="n">
        <v>325216.92</v>
      </c>
      <c r="E2" s="17" t="n">
        <v>11367.96</v>
      </c>
      <c r="F2" s="20" t="n">
        <f aca="false">D2/(D2+E2)</f>
        <v>0.966225577334312</v>
      </c>
      <c r="G2" s="17" t="n">
        <f aca="false">ROUND(F2*C2,2)</f>
        <v>413544.55</v>
      </c>
      <c r="H2" s="17" t="n">
        <f aca="false">SUMIFS(Projects!$I$2:$I$47,Projects!$A$2:$A$47,A2)</f>
        <v>408585</v>
      </c>
      <c r="I2" s="17" t="n">
        <f aca="false">H2-G2</f>
        <v>-4959.54999999999</v>
      </c>
      <c r="J2" s="20" t="n">
        <f aca="false">(C2-D2-E2)/C2</f>
        <v>0.213586728971963</v>
      </c>
      <c r="K2" s="17" t="n">
        <f aca="false">SUMIFS(Retention!$F$2:$F$23,Retention!$A$2:$A$23,A2)</f>
        <v>20429.3</v>
      </c>
      <c r="L2" s="17" t="n">
        <f aca="false">H2-K2</f>
        <v>388155.7</v>
      </c>
    </row>
    <row r="3" customFormat="false" ht="15" hidden="false" customHeight="false" outlineLevel="0" collapsed="false">
      <c r="A3" s="19" t="s">
        <v>147</v>
      </c>
      <c r="B3" s="19" t="s">
        <v>148</v>
      </c>
      <c r="C3" s="15" t="n">
        <f aca="false">SUMIFS(Projects!$H$2:$H$47,Projects!$A$2:$A$47,A3)</f>
        <v>275950</v>
      </c>
      <c r="D3" s="17" t="n">
        <v>232053.23</v>
      </c>
      <c r="E3" s="17" t="n">
        <v>6122.28</v>
      </c>
      <c r="F3" s="20" t="n">
        <f aca="false">D3/(D3+E3)</f>
        <v>0.974295090204698</v>
      </c>
      <c r="G3" s="17" t="n">
        <f aca="false">ROUND(F3*C3,2)</f>
        <v>268856.73</v>
      </c>
      <c r="H3" s="17" t="n">
        <f aca="false">SUMIFS(Projects!$I$2:$I$47,Projects!$A$2:$A$47,A3)</f>
        <v>256222.95</v>
      </c>
      <c r="I3" s="17" t="n">
        <f aca="false">H3-G3</f>
        <v>-12633.78</v>
      </c>
      <c r="J3" s="20" t="n">
        <f aca="false">(C3-D3-E3)/C3</f>
        <v>0.136888892915383</v>
      </c>
      <c r="K3" s="17" t="n">
        <f aca="false">SUMIFS(Retention!$F$2:$F$23,Retention!$A$2:$A$23,A3)</f>
        <v>0</v>
      </c>
      <c r="L3" s="17" t="n">
        <f aca="false">H3-K3</f>
        <v>256222.95</v>
      </c>
    </row>
    <row r="4" customFormat="false" ht="15" hidden="false" customHeight="false" outlineLevel="0" collapsed="false">
      <c r="A4" s="19" t="s">
        <v>154</v>
      </c>
      <c r="B4" s="19" t="s">
        <v>155</v>
      </c>
      <c r="C4" s="15" t="n">
        <f aca="false">SUMIFS(Projects!$H$2:$H$47,Projects!$A$2:$A$47,A4)</f>
        <v>256000</v>
      </c>
      <c r="D4" s="17" t="n">
        <v>188201.12</v>
      </c>
      <c r="E4" s="17" t="n">
        <v>16935.64</v>
      </c>
      <c r="F4" s="20" t="n">
        <f aca="false">D4/(D4+E4)</f>
        <v>0.917442198073129</v>
      </c>
      <c r="G4" s="17" t="n">
        <f aca="false">ROUND(F4*C4,2)</f>
        <v>234865.2</v>
      </c>
      <c r="H4" s="17" t="n">
        <f aca="false">SUMIFS(Projects!$I$2:$I$47,Projects!$A$2:$A$47,A4)</f>
        <v>232256</v>
      </c>
      <c r="I4" s="17" t="n">
        <f aca="false">H4-G4</f>
        <v>-2609.20000000001</v>
      </c>
      <c r="J4" s="20" t="n">
        <f aca="false">(C4-D4-E4)/C4</f>
        <v>0.19868453125</v>
      </c>
      <c r="K4" s="17" t="n">
        <f aca="false">SUMIFS(Retention!$F$2:$F$23,Retention!$A$2:$A$23,A4)</f>
        <v>0</v>
      </c>
      <c r="L4" s="17" t="n">
        <f aca="false">H4-K4</f>
        <v>232256</v>
      </c>
    </row>
    <row r="5" customFormat="false" ht="15" hidden="false" customHeight="false" outlineLevel="0" collapsed="false">
      <c r="A5" s="19" t="s">
        <v>159</v>
      </c>
      <c r="B5" s="19" t="s">
        <v>160</v>
      </c>
      <c r="C5" s="15" t="n">
        <f aca="false">SUMIFS(Projects!$H$2:$H$47,Projects!$A$2:$A$47,A5)</f>
        <v>327900</v>
      </c>
      <c r="D5" s="17" t="n">
        <v>247143.84</v>
      </c>
      <c r="E5" s="17" t="n">
        <v>11865.14</v>
      </c>
      <c r="F5" s="20" t="n">
        <f aca="false">D5/(D5+E5)</f>
        <v>0.954190236956263</v>
      </c>
      <c r="G5" s="17" t="n">
        <f aca="false">ROUND(F5*C5,2)</f>
        <v>312878.98</v>
      </c>
      <c r="H5" s="17" t="n">
        <f aca="false">SUMIFS(Projects!$I$2:$I$47,Projects!$A$2:$A$47,A5)</f>
        <v>311000.75</v>
      </c>
      <c r="I5" s="17" t="n">
        <f aca="false">H5-G5</f>
        <v>-1878.22999999998</v>
      </c>
      <c r="J5" s="20" t="n">
        <f aca="false">(C5-D5-E5)/C5</f>
        <v>0.210097651723086</v>
      </c>
      <c r="K5" s="17" t="n">
        <f aca="false">SUMIFS(Retention!$F$2:$F$23,Retention!$A$2:$A$23,A5)</f>
        <v>15550.04</v>
      </c>
      <c r="L5" s="17" t="n">
        <f aca="false">H5-K5</f>
        <v>295450.71</v>
      </c>
    </row>
    <row r="6" customFormat="false" ht="15" hidden="false" customHeight="false" outlineLevel="0" collapsed="false">
      <c r="A6" s="19" t="s">
        <v>161</v>
      </c>
      <c r="B6" s="19" t="s">
        <v>162</v>
      </c>
      <c r="C6" s="15" t="n">
        <f aca="false">SUMIFS(Projects!$H$2:$H$47,Projects!$A$2:$A$47,A6)</f>
        <v>100850</v>
      </c>
      <c r="D6" s="17" t="n">
        <v>78633.21</v>
      </c>
      <c r="E6" s="17" t="n">
        <v>4041.83</v>
      </c>
      <c r="F6" s="20" t="n">
        <f aca="false">D6/(D6+E6)</f>
        <v>0.951111847058072</v>
      </c>
      <c r="G6" s="17" t="n">
        <f aca="false">ROUND(F6*C6,2)</f>
        <v>95919.63</v>
      </c>
      <c r="H6" s="17" t="n">
        <f aca="false">SUMIFS(Projects!$I$2:$I$47,Projects!$A$2:$A$47,A6)</f>
        <v>93705.8</v>
      </c>
      <c r="I6" s="17" t="n">
        <f aca="false">H6-G6</f>
        <v>-2213.83000000002</v>
      </c>
      <c r="J6" s="20" t="n">
        <f aca="false">(C6-D6-E6)/C6</f>
        <v>0.180217749132375</v>
      </c>
      <c r="K6" s="17" t="n">
        <f aca="false">SUMIFS(Retention!$F$2:$F$23,Retention!$A$2:$A$23,A6)</f>
        <v>0</v>
      </c>
      <c r="L6" s="17" t="n">
        <f aca="false">H6-K6</f>
        <v>93705.8</v>
      </c>
    </row>
    <row r="7" customFormat="false" ht="15" hidden="false" customHeight="false" outlineLevel="0" collapsed="false">
      <c r="A7" s="19" t="s">
        <v>167</v>
      </c>
      <c r="B7" s="19" t="s">
        <v>168</v>
      </c>
      <c r="C7" s="15" t="n">
        <f aca="false">SUMIFS(Projects!$H$2:$H$47,Projects!$A$2:$A$47,A7)</f>
        <v>471850</v>
      </c>
      <c r="D7" s="17" t="n">
        <v>377961.28</v>
      </c>
      <c r="E7" s="17" t="n">
        <v>21434.28</v>
      </c>
      <c r="F7" s="20" t="n">
        <f aca="false">D7/(D7+E7)</f>
        <v>0.946333204104723</v>
      </c>
      <c r="G7" s="17" t="n">
        <f aca="false">ROUND(F7*C7,2)</f>
        <v>446527.32</v>
      </c>
      <c r="H7" s="17" t="n">
        <f aca="false">SUMIFS(Projects!$I$2:$I$47,Projects!$A$2:$A$47,A7)</f>
        <v>429398.5</v>
      </c>
      <c r="I7" s="17" t="n">
        <f aca="false">H7-G7</f>
        <v>-17128.82</v>
      </c>
      <c r="J7" s="20" t="n">
        <f aca="false">(C7-D7-E7)/C7</f>
        <v>0.153553968422168</v>
      </c>
      <c r="K7" s="17" t="n">
        <f aca="false">SUMIFS(Retention!$F$2:$F$23,Retention!$A$2:$A$23,A7)</f>
        <v>0</v>
      </c>
      <c r="L7" s="17" t="n">
        <f aca="false">H7-K7</f>
        <v>429398.5</v>
      </c>
    </row>
    <row r="8" customFormat="false" ht="15" hidden="false" customHeight="false" outlineLevel="0" collapsed="false">
      <c r="A8" s="19" t="s">
        <v>169</v>
      </c>
      <c r="B8" s="19" t="s">
        <v>170</v>
      </c>
      <c r="C8" s="15" t="n">
        <f aca="false">SUMIFS(Projects!$H$2:$H$47,Projects!$A$2:$A$47,A8)</f>
        <v>1246800</v>
      </c>
      <c r="D8" s="17" t="n">
        <v>951616.07</v>
      </c>
      <c r="E8" s="17" t="n">
        <v>91969.68</v>
      </c>
      <c r="F8" s="20" t="n">
        <f aca="false">D8/(D8+E8)</f>
        <v>0.911871468156785</v>
      </c>
      <c r="G8" s="17" t="n">
        <f aca="false">ROUND(F8*C8,2)</f>
        <v>1136921.35</v>
      </c>
      <c r="H8" s="17" t="n">
        <f aca="false">SUMIFS(Projects!$I$2:$I$47,Projects!$A$2:$A$47,A8)</f>
        <v>1148458.2</v>
      </c>
      <c r="I8" s="17" t="n">
        <f aca="false">H8-G8</f>
        <v>11536.8499999999</v>
      </c>
      <c r="J8" s="20" t="n">
        <f aca="false">(C8-D8-E8)/C8</f>
        <v>0.162988650946423</v>
      </c>
      <c r="K8" s="17" t="n">
        <f aca="false">SUMIFS(Retention!$F$2:$F$23,Retention!$A$2:$A$23,A8)</f>
        <v>0</v>
      </c>
      <c r="L8" s="17" t="n">
        <f aca="false">H8-K8</f>
        <v>1148458.2</v>
      </c>
    </row>
    <row r="9" customFormat="false" ht="15" hidden="false" customHeight="false" outlineLevel="0" collapsed="false">
      <c r="A9" s="19" t="s">
        <v>171</v>
      </c>
      <c r="B9" s="19" t="s">
        <v>172</v>
      </c>
      <c r="C9" s="15" t="n">
        <f aca="false">SUMIFS(Projects!$H$2:$H$47,Projects!$A$2:$A$47,A9)</f>
        <v>399950</v>
      </c>
      <c r="D9" s="17" t="n">
        <v>325602.66</v>
      </c>
      <c r="E9" s="17" t="n">
        <v>7422.78</v>
      </c>
      <c r="F9" s="20" t="n">
        <f aca="false">D9/(D9+E9)</f>
        <v>0.977711072163136</v>
      </c>
      <c r="G9" s="17" t="n">
        <f aca="false">ROUND(F9*C9,2)</f>
        <v>391035.54</v>
      </c>
      <c r="H9" s="17" t="n">
        <f aca="false">SUMIFS(Projects!$I$2:$I$47,Projects!$A$2:$A$47,A9)</f>
        <v>372484.75</v>
      </c>
      <c r="I9" s="17" t="n">
        <f aca="false">H9-G9</f>
        <v>-18550.79</v>
      </c>
      <c r="J9" s="20" t="n">
        <f aca="false">(C9-D9-E9)/C9</f>
        <v>0.167332316539568</v>
      </c>
      <c r="K9" s="17" t="n">
        <f aca="false">SUMIFS(Retention!$F$2:$F$23,Retention!$A$2:$A$23,A9)</f>
        <v>0</v>
      </c>
      <c r="L9" s="17" t="n">
        <f aca="false">H9-K9</f>
        <v>372484.75</v>
      </c>
    </row>
    <row r="10" customFormat="false" ht="15" hidden="false" customHeight="false" outlineLevel="0" collapsed="false">
      <c r="A10" s="19" t="s">
        <v>174</v>
      </c>
      <c r="B10" s="19" t="s">
        <v>175</v>
      </c>
      <c r="C10" s="15" t="n">
        <f aca="false">SUMIFS(Projects!$H$2:$H$47,Projects!$A$2:$A$47,A10)</f>
        <v>271100</v>
      </c>
      <c r="D10" s="17" t="n">
        <v>203563.25</v>
      </c>
      <c r="E10" s="17" t="n">
        <v>21895.73</v>
      </c>
      <c r="F10" s="20" t="n">
        <f aca="false">D10/(D10+E10)</f>
        <v>0.902883752955859</v>
      </c>
      <c r="G10" s="17" t="n">
        <f aca="false">ROUND(F10*C10,2)</f>
        <v>244771.79</v>
      </c>
      <c r="H10" s="17" t="n">
        <f aca="false">SUMIFS(Projects!$I$2:$I$47,Projects!$A$2:$A$47,A10)</f>
        <v>251411.8</v>
      </c>
      <c r="I10" s="17" t="n">
        <f aca="false">H10-G10</f>
        <v>6640.00999999998</v>
      </c>
      <c r="J10" s="20" t="n">
        <f aca="false">(C10-D10-E10)/C10</f>
        <v>0.168354924382147</v>
      </c>
      <c r="K10" s="17" t="n">
        <f aca="false">SUMIFS(Retention!$F$2:$F$23,Retention!$A$2:$A$23,A10)</f>
        <v>12570.59</v>
      </c>
      <c r="L10" s="17" t="n">
        <f aca="false">H10-K10</f>
        <v>238841.21</v>
      </c>
    </row>
    <row r="11" customFormat="false" ht="15" hidden="false" customHeight="false" outlineLevel="0" collapsed="false">
      <c r="A11" s="19" t="s">
        <v>176</v>
      </c>
      <c r="B11" s="19" t="s">
        <v>177</v>
      </c>
      <c r="C11" s="15" t="n">
        <f aca="false">SUMIFS(Projects!$H$2:$H$47,Projects!$A$2:$A$47,A11)</f>
        <v>395700</v>
      </c>
      <c r="D11" s="17" t="n">
        <v>250967.58</v>
      </c>
      <c r="E11" s="17" t="n">
        <v>62753.14</v>
      </c>
      <c r="F11" s="20" t="n">
        <f aca="false">D11/(D11+E11)</f>
        <v>0.799971324813994</v>
      </c>
      <c r="G11" s="17" t="n">
        <f aca="false">ROUND(F11*C11,2)</f>
        <v>316548.65</v>
      </c>
      <c r="H11" s="17" t="n">
        <f aca="false">SUMIFS(Projects!$I$2:$I$47,Projects!$A$2:$A$47,A11)</f>
        <v>304816.95</v>
      </c>
      <c r="I11" s="17" t="n">
        <f aca="false">H11-G11</f>
        <v>-11731.7</v>
      </c>
      <c r="J11" s="20" t="n">
        <f aca="false">(C11-D11-E11)/C11</f>
        <v>0.207175334849634</v>
      </c>
      <c r="K11" s="17" t="n">
        <f aca="false">SUMIFS(Retention!$F$2:$F$23,Retention!$A$2:$A$23,A11)</f>
        <v>0</v>
      </c>
      <c r="L11" s="17" t="n">
        <f aca="false">H11-K11</f>
        <v>304816.95</v>
      </c>
    </row>
    <row r="12" customFormat="false" ht="15" hidden="false" customHeight="false" outlineLevel="0" collapsed="false">
      <c r="A12" s="19" t="s">
        <v>178</v>
      </c>
      <c r="B12" s="19" t="s">
        <v>179</v>
      </c>
      <c r="C12" s="15" t="n">
        <f aca="false">SUMIFS(Projects!$H$2:$H$47,Projects!$A$2:$A$47,A12)</f>
        <v>65500</v>
      </c>
      <c r="D12" s="17" t="n">
        <v>51507.72</v>
      </c>
      <c r="E12" s="17" t="n">
        <v>1507.04</v>
      </c>
      <c r="F12" s="20" t="n">
        <f aca="false">D12/(D12+E12)</f>
        <v>0.971573199614598</v>
      </c>
      <c r="G12" s="17" t="n">
        <f aca="false">ROUND(F12*C12,2)</f>
        <v>63638.04</v>
      </c>
      <c r="H12" s="17" t="n">
        <f aca="false">SUMIFS(Projects!$I$2:$I$47,Projects!$A$2:$A$47,A12)</f>
        <v>59113.75</v>
      </c>
      <c r="I12" s="17" t="n">
        <f aca="false">H12-G12</f>
        <v>-4524.29</v>
      </c>
      <c r="J12" s="20" t="n">
        <f aca="false">(C12-D12-E12)/C12</f>
        <v>0.190614351145038</v>
      </c>
      <c r="K12" s="17" t="n">
        <f aca="false">SUMIFS(Retention!$F$2:$F$23,Retention!$A$2:$A$23,A12)</f>
        <v>0</v>
      </c>
      <c r="L12" s="17" t="n">
        <f aca="false">H12-K12</f>
        <v>59113.75</v>
      </c>
    </row>
    <row r="13" customFormat="false" ht="15" hidden="false" customHeight="false" outlineLevel="0" collapsed="false">
      <c r="A13" s="19" t="s">
        <v>180</v>
      </c>
      <c r="B13" s="19" t="s">
        <v>181</v>
      </c>
      <c r="C13" s="15" t="n">
        <f aca="false">SUMIFS(Projects!$H$2:$H$47,Projects!$A$2:$A$47,A13)</f>
        <v>90650</v>
      </c>
      <c r="D13" s="17" t="n">
        <v>76255</v>
      </c>
      <c r="E13" s="17" t="n">
        <v>2715.5</v>
      </c>
      <c r="F13" s="20" t="n">
        <f aca="false">D13/(D13+E13)</f>
        <v>0.965613741840308</v>
      </c>
      <c r="G13" s="17" t="n">
        <f aca="false">ROUND(F13*C13,2)</f>
        <v>87532.89</v>
      </c>
      <c r="H13" s="17" t="n">
        <f aca="false">SUMIFS(Projects!$I$2:$I$47,Projects!$A$2:$A$47,A13)</f>
        <v>80633.45</v>
      </c>
      <c r="I13" s="17" t="n">
        <f aca="false">H13-G13</f>
        <v>-6899.43999999999</v>
      </c>
      <c r="J13" s="20" t="n">
        <f aca="false">(C13-D13-E13)/C13</f>
        <v>0.128841698841699</v>
      </c>
      <c r="K13" s="17" t="n">
        <f aca="false">SUMIFS(Retention!$F$2:$F$23,Retention!$A$2:$A$23,A13)</f>
        <v>0</v>
      </c>
      <c r="L13" s="17" t="n">
        <f aca="false">H13-K13</f>
        <v>80633.45</v>
      </c>
    </row>
    <row r="14" customFormat="false" ht="15" hidden="false" customHeight="false" outlineLevel="0" collapsed="false">
      <c r="A14" s="19" t="s">
        <v>182</v>
      </c>
      <c r="B14" s="19" t="s">
        <v>183</v>
      </c>
      <c r="C14" s="15" t="n">
        <f aca="false">SUMIFS(Projects!$H$2:$H$47,Projects!$A$2:$A$47,A14)</f>
        <v>113800</v>
      </c>
      <c r="D14" s="17" t="n">
        <v>93605.07</v>
      </c>
      <c r="E14" s="17" t="n">
        <v>6145.52</v>
      </c>
      <c r="F14" s="20" t="n">
        <f aca="false">D14/(D14+E14)</f>
        <v>0.93839114134563</v>
      </c>
      <c r="G14" s="17" t="n">
        <f aca="false">ROUND(F14*C14,2)</f>
        <v>106788.91</v>
      </c>
      <c r="H14" s="17" t="n">
        <f aca="false">SUMIFS(Projects!$I$2:$I$47,Projects!$A$2:$A$47,A14)</f>
        <v>104326.15</v>
      </c>
      <c r="I14" s="17" t="n">
        <f aca="false">H14-G14</f>
        <v>-2462.76000000001</v>
      </c>
      <c r="J14" s="20" t="n">
        <f aca="false">(C14-D14-E14)/C14</f>
        <v>0.123457029876977</v>
      </c>
      <c r="K14" s="17" t="n">
        <f aca="false">SUMIFS(Retention!$F$2:$F$23,Retention!$A$2:$A$23,A14)</f>
        <v>0</v>
      </c>
      <c r="L14" s="17" t="n">
        <f aca="false">H14-K14</f>
        <v>104326.15</v>
      </c>
    </row>
    <row r="15" customFormat="false" ht="15" hidden="false" customHeight="false" outlineLevel="0" collapsed="false">
      <c r="A15" s="19" t="s">
        <v>185</v>
      </c>
      <c r="B15" s="19" t="s">
        <v>186</v>
      </c>
      <c r="C15" s="15" t="n">
        <f aca="false">SUMIFS(Projects!$H$2:$H$47,Projects!$A$2:$A$47,A15)</f>
        <v>597600</v>
      </c>
      <c r="D15" s="17" t="n">
        <v>475964</v>
      </c>
      <c r="E15" s="17" t="n">
        <v>47910.84</v>
      </c>
      <c r="F15" s="20" t="n">
        <f aca="false">D15/(D15+E15)</f>
        <v>0.908545254816971</v>
      </c>
      <c r="G15" s="17" t="n">
        <f aca="false">ROUND(F15*C15,2)</f>
        <v>542946.64</v>
      </c>
      <c r="H15" s="17" t="n">
        <f aca="false">SUMIFS(Projects!$I$2:$I$47,Projects!$A$2:$A$47,A15)</f>
        <v>553010.4</v>
      </c>
      <c r="I15" s="17" t="n">
        <f aca="false">H15-G15</f>
        <v>10063.76</v>
      </c>
      <c r="J15" s="20" t="n">
        <f aca="false">(C15-D15-E15)/C15</f>
        <v>0.123368741633199</v>
      </c>
      <c r="K15" s="17" t="n">
        <f aca="false">SUMIFS(Retention!$F$2:$F$23,Retention!$A$2:$A$23,A15)</f>
        <v>27650.52</v>
      </c>
      <c r="L15" s="17" t="n">
        <f aca="false">H15-K15</f>
        <v>525359.88</v>
      </c>
    </row>
    <row r="16" customFormat="false" ht="15" hidden="false" customHeight="false" outlineLevel="0" collapsed="false">
      <c r="A16" s="19" t="s">
        <v>187</v>
      </c>
      <c r="B16" s="19" t="s">
        <v>188</v>
      </c>
      <c r="C16" s="15" t="n">
        <f aca="false">SUMIFS(Projects!$H$2:$H$47,Projects!$A$2:$A$47,A16)</f>
        <v>140100</v>
      </c>
      <c r="D16" s="17" t="n">
        <v>106991.45</v>
      </c>
      <c r="E16" s="17" t="n">
        <v>12590.42</v>
      </c>
      <c r="F16" s="20" t="n">
        <f aca="false">D16/(D16+E16)</f>
        <v>0.894712969449299</v>
      </c>
      <c r="G16" s="17" t="n">
        <f aca="false">ROUND(F16*C16,2)</f>
        <v>125349.29</v>
      </c>
      <c r="H16" s="17" t="n">
        <f aca="false">SUMIFS(Projects!$I$2:$I$47,Projects!$A$2:$A$47,A16)</f>
        <v>127337.6</v>
      </c>
      <c r="I16" s="17" t="n">
        <f aca="false">H16-G16</f>
        <v>1988.31000000001</v>
      </c>
      <c r="J16" s="20" t="n">
        <f aca="false">(C16-D16-E16)/C16</f>
        <v>0.146453461812991</v>
      </c>
      <c r="K16" s="17" t="n">
        <f aca="false">SUMIFS(Retention!$F$2:$F$23,Retention!$A$2:$A$23,A16)</f>
        <v>0</v>
      </c>
      <c r="L16" s="17" t="n">
        <f aca="false">H16-K16</f>
        <v>127337.6</v>
      </c>
    </row>
    <row r="17" customFormat="false" ht="15" hidden="false" customHeight="false" outlineLevel="0" collapsed="false">
      <c r="A17" s="19" t="s">
        <v>189</v>
      </c>
      <c r="B17" s="19" t="s">
        <v>190</v>
      </c>
      <c r="C17" s="15" t="n">
        <f aca="false">SUMIFS(Projects!$H$2:$H$47,Projects!$A$2:$A$47,A17)</f>
        <v>101800</v>
      </c>
      <c r="D17" s="17" t="n">
        <v>60889</v>
      </c>
      <c r="E17" s="17" t="n">
        <v>20721.57</v>
      </c>
      <c r="F17" s="20" t="n">
        <f aca="false">D17/(D17+E17)</f>
        <v>0.746092080964512</v>
      </c>
      <c r="G17" s="17" t="n">
        <f aca="false">ROUND(F17*C17,2)</f>
        <v>75952.17</v>
      </c>
      <c r="H17" s="17" t="n">
        <f aca="false">SUMIFS(Projects!$I$2:$I$47,Projects!$A$2:$A$47,A17)</f>
        <v>81414.9</v>
      </c>
      <c r="I17" s="17" t="n">
        <f aca="false">H17-G17</f>
        <v>5462.73</v>
      </c>
      <c r="J17" s="20" t="n">
        <f aca="false">(C17-D17-E17)/C17</f>
        <v>0.198324459724951</v>
      </c>
      <c r="K17" s="17" t="n">
        <f aca="false">SUMIFS(Retention!$F$2:$F$23,Retention!$A$2:$A$23,A17)</f>
        <v>0</v>
      </c>
      <c r="L17" s="17" t="n">
        <f aca="false">H17-K17</f>
        <v>81414.9</v>
      </c>
    </row>
    <row r="18" customFormat="false" ht="15" hidden="false" customHeight="false" outlineLevel="0" collapsed="false">
      <c r="A18" s="19" t="s">
        <v>192</v>
      </c>
      <c r="B18" s="19" t="s">
        <v>193</v>
      </c>
      <c r="C18" s="15" t="n">
        <f aca="false">SUMIFS(Projects!$H$2:$H$47,Projects!$A$2:$A$47,A18)</f>
        <v>245700</v>
      </c>
      <c r="D18" s="17" t="n">
        <v>168698.82</v>
      </c>
      <c r="E18" s="17" t="n">
        <v>19786.2</v>
      </c>
      <c r="F18" s="20" t="n">
        <f aca="false">D18/(D18+E18)</f>
        <v>0.895025079446632</v>
      </c>
      <c r="G18" s="17" t="n">
        <f aca="false">ROUND(F18*C18,2)</f>
        <v>219907.66</v>
      </c>
      <c r="H18" s="17" t="n">
        <f aca="false">SUMIFS(Projects!$I$2:$I$47,Projects!$A$2:$A$47,A18)</f>
        <v>225200.05</v>
      </c>
      <c r="I18" s="17" t="n">
        <f aca="false">H18-G18</f>
        <v>5292.38999999999</v>
      </c>
      <c r="J18" s="20" t="n">
        <f aca="false">(C18-D18-E18)/C18</f>
        <v>0.232865201465201</v>
      </c>
      <c r="K18" s="17" t="n">
        <f aca="false">SUMIFS(Retention!$F$2:$F$23,Retention!$A$2:$A$23,A18)</f>
        <v>11260.02</v>
      </c>
      <c r="L18" s="17" t="n">
        <f aca="false">H18-K18</f>
        <v>213940.03</v>
      </c>
    </row>
    <row r="20" customFormat="false" ht="15" hidden="false" customHeight="false" outlineLevel="0" collapsed="false">
      <c r="A20" s="5" t="s">
        <v>195</v>
      </c>
      <c r="C20" s="25" t="n">
        <f aca="false">SUBTOTAL(109,C2:C18)</f>
        <v>5529250</v>
      </c>
      <c r="D20" s="21" t="n">
        <f aca="false">SUBTOTAL(109,D2:D18)</f>
        <v>4214870.22</v>
      </c>
      <c r="E20" s="21" t="n">
        <f aca="false">SUBTOTAL(109,E2:E18)</f>
        <v>367185.55</v>
      </c>
      <c r="G20" s="21" t="n">
        <f aca="false">SUBTOTAL(109,G2:G18)</f>
        <v>5083985.34</v>
      </c>
      <c r="H20" s="21" t="n">
        <f aca="false">SUBTOTAL(109,H2:H18)</f>
        <v>5039377</v>
      </c>
      <c r="I20" s="21" t="n">
        <f aca="false">SUBTOTAL(109,I2:I18)</f>
        <v>-44608.3400000001</v>
      </c>
      <c r="K20" s="21" t="n">
        <f aca="false">SUBTOTAL(109,K2:K18)</f>
        <v>87460.47</v>
      </c>
    </row>
  </sheetData>
  <autoFilter ref="A1:L1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0"/>
    <col collapsed="false" customWidth="true" hidden="false" outlineLevel="0" max="3" min="3" style="0" width="17"/>
    <col collapsed="false" customWidth="true" hidden="false" outlineLevel="0" max="5" min="4" style="0" width="16"/>
    <col collapsed="false" customWidth="true" hidden="false" outlineLevel="0" max="7" min="6" style="0" width="14"/>
    <col collapsed="false" customWidth="true" hidden="false" outlineLevel="0" max="8" min="8" style="0" width="15"/>
    <col collapsed="false" customWidth="true" hidden="false" outlineLevel="0" max="9" min="9" style="0" width="14"/>
  </cols>
  <sheetData>
    <row r="1" customFormat="false" ht="31.5" hidden="false" customHeight="true" outlineLevel="0" collapsed="false">
      <c r="A1" s="18" t="s">
        <v>1041</v>
      </c>
      <c r="B1" s="18" t="s">
        <v>1042</v>
      </c>
      <c r="C1" s="18" t="s">
        <v>69</v>
      </c>
      <c r="D1" s="18" t="s">
        <v>70</v>
      </c>
      <c r="E1" s="18" t="s">
        <v>71</v>
      </c>
      <c r="F1" s="18" t="s">
        <v>1043</v>
      </c>
      <c r="G1" s="18" t="s">
        <v>1044</v>
      </c>
      <c r="H1" s="18" t="s">
        <v>1045</v>
      </c>
      <c r="I1" s="18" t="s">
        <v>1046</v>
      </c>
    </row>
    <row r="2" customFormat="false" ht="15" hidden="false" customHeight="false" outlineLevel="0" collapsed="false">
      <c r="A2" s="22" t="n">
        <v>45961</v>
      </c>
      <c r="B2" s="12" t="n">
        <v>26</v>
      </c>
      <c r="C2" s="15" t="n">
        <v>8696700</v>
      </c>
      <c r="D2" s="17" t="n">
        <v>4277864.45</v>
      </c>
      <c r="E2" s="17" t="n">
        <v>4387786</v>
      </c>
      <c r="F2" s="17" t="n">
        <v>58814.4</v>
      </c>
      <c r="G2" s="17" t="n">
        <v>-168735.95</v>
      </c>
      <c r="H2" s="17" t="n">
        <f aca="false">F2+G2</f>
        <v>-109921.55</v>
      </c>
      <c r="I2" s="19" t="str">
        <f aca="false">IF(ABS((D2-E2)-H2)&lt;0.01,"OK","CHECK")</f>
        <v>OK</v>
      </c>
    </row>
    <row r="3" customFormat="false" ht="15" hidden="false" customHeight="false" outlineLevel="0" collapsed="false">
      <c r="A3" s="22" t="n">
        <v>45991</v>
      </c>
      <c r="B3" s="12" t="n">
        <v>28</v>
      </c>
      <c r="C3" s="15" t="n">
        <v>9112200</v>
      </c>
      <c r="D3" s="17" t="n">
        <v>5361456.45</v>
      </c>
      <c r="E3" s="17" t="n">
        <v>5488058.72</v>
      </c>
      <c r="F3" s="17" t="n">
        <v>46370.7</v>
      </c>
      <c r="G3" s="17" t="n">
        <v>-172972.97</v>
      </c>
      <c r="H3" s="17" t="n">
        <f aca="false">F3+G3</f>
        <v>-126602.27</v>
      </c>
      <c r="I3" s="19" t="str">
        <f aca="false">IF(ABS((D3-E3)-H3)&lt;0.01,"OK","CHECK")</f>
        <v>OK</v>
      </c>
    </row>
    <row r="4" customFormat="false" ht="15" hidden="false" customHeight="false" outlineLevel="0" collapsed="false">
      <c r="A4" s="22" t="n">
        <v>46022</v>
      </c>
      <c r="B4" s="12" t="n">
        <v>33</v>
      </c>
      <c r="C4" s="15" t="n">
        <v>10707600</v>
      </c>
      <c r="D4" s="17" t="n">
        <v>5747870.45</v>
      </c>
      <c r="E4" s="17" t="n">
        <v>5885893.09</v>
      </c>
      <c r="F4" s="17" t="n">
        <v>46687.18</v>
      </c>
      <c r="G4" s="17" t="n">
        <v>-184709.82</v>
      </c>
      <c r="H4" s="17" t="n">
        <f aca="false">F4+G4</f>
        <v>-138022.64</v>
      </c>
      <c r="I4" s="19" t="str">
        <f aca="false">IF(ABS((D4-E4)-H4)&lt;0.01,"OK","CHECK")</f>
        <v>OK</v>
      </c>
    </row>
    <row r="5" customFormat="false" ht="15" hidden="false" customHeight="false" outlineLevel="0" collapsed="false">
      <c r="A5" s="22" t="n">
        <v>46053</v>
      </c>
      <c r="B5" s="12" t="n">
        <v>37</v>
      </c>
      <c r="C5" s="15" t="n">
        <v>11452650</v>
      </c>
      <c r="D5" s="17" t="n">
        <v>6272170.1</v>
      </c>
      <c r="E5" s="17" t="n">
        <v>6447592.25</v>
      </c>
      <c r="F5" s="17" t="n">
        <v>46060.97</v>
      </c>
      <c r="G5" s="17" t="n">
        <v>-221483.12</v>
      </c>
      <c r="H5" s="17" t="n">
        <f aca="false">F5+G5</f>
        <v>-175422.15</v>
      </c>
      <c r="I5" s="19" t="str">
        <f aca="false">IF(ABS((D5-E5)-H5)&lt;0.01,"OK","CHECK")</f>
        <v>OK</v>
      </c>
    </row>
    <row r="6" customFormat="false" ht="15" hidden="false" customHeight="false" outlineLevel="0" collapsed="false">
      <c r="A6" s="22" t="n">
        <v>46081</v>
      </c>
      <c r="B6" s="12" t="n">
        <v>37</v>
      </c>
      <c r="C6" s="15" t="n">
        <v>11492550</v>
      </c>
      <c r="D6" s="17" t="n">
        <v>6314608.45</v>
      </c>
      <c r="E6" s="17" t="n">
        <v>6485286.94</v>
      </c>
      <c r="F6" s="17" t="n">
        <v>47184.95</v>
      </c>
      <c r="G6" s="17" t="n">
        <v>-217863.44</v>
      </c>
      <c r="H6" s="17" t="n">
        <f aca="false">F6+G6</f>
        <v>-170678.49</v>
      </c>
      <c r="I6" s="19" t="str">
        <f aca="false">IF(ABS((D6-E6)-H6)&lt;0.01,"OK","CHECK")</f>
        <v>OK</v>
      </c>
    </row>
    <row r="7" customFormat="false" ht="15" hidden="false" customHeight="false" outlineLevel="0" collapsed="false">
      <c r="A7" s="22" t="n">
        <v>46112</v>
      </c>
      <c r="B7" s="12" t="n">
        <v>35</v>
      </c>
      <c r="C7" s="15" t="n">
        <v>10179050</v>
      </c>
      <c r="D7" s="17" t="n">
        <v>5670115.85</v>
      </c>
      <c r="E7" s="17" t="n">
        <v>5787016.91</v>
      </c>
      <c r="F7" s="17" t="n">
        <v>60099.35</v>
      </c>
      <c r="G7" s="17" t="n">
        <v>-177000.41</v>
      </c>
      <c r="H7" s="17" t="n">
        <f aca="false">F7+G7</f>
        <v>-116901.06</v>
      </c>
      <c r="I7" s="19" t="str">
        <f aca="false">IF(ABS((D7-E7)-H7)&lt;0.01,"OK","CHECK")</f>
        <v>OK</v>
      </c>
    </row>
    <row r="8" customFormat="false" ht="15" hidden="false" customHeight="false" outlineLevel="0" collapsed="false">
      <c r="A8" s="22" t="n">
        <v>46142</v>
      </c>
      <c r="B8" s="12" t="n">
        <v>35</v>
      </c>
      <c r="C8" s="15" t="n">
        <v>10072750</v>
      </c>
      <c r="D8" s="17" t="n">
        <v>6071643.8</v>
      </c>
      <c r="E8" s="17" t="n">
        <v>6205468.31</v>
      </c>
      <c r="F8" s="17" t="n">
        <v>44789.35</v>
      </c>
      <c r="G8" s="17" t="n">
        <v>-178613.86</v>
      </c>
      <c r="H8" s="17" t="n">
        <f aca="false">F8+G8</f>
        <v>-133824.51</v>
      </c>
      <c r="I8" s="19" t="str">
        <f aca="false">IF(ABS((D8-E8)-H8)&lt;0.01,"OK","CHECK")</f>
        <v>OK</v>
      </c>
    </row>
    <row r="9" customFormat="false" ht="15" hidden="false" customHeight="false" outlineLevel="0" collapsed="false">
      <c r="A9" s="22" t="n">
        <v>46173</v>
      </c>
      <c r="B9" s="12" t="n">
        <v>33</v>
      </c>
      <c r="C9" s="15" t="n">
        <v>9606450</v>
      </c>
      <c r="D9" s="17" t="n">
        <v>6374675.35</v>
      </c>
      <c r="E9" s="17" t="n">
        <v>6493117.73</v>
      </c>
      <c r="F9" s="17" t="n">
        <v>54004.59</v>
      </c>
      <c r="G9" s="17" t="n">
        <v>-172446.97</v>
      </c>
      <c r="H9" s="17" t="n">
        <f aca="false">F9+G9</f>
        <v>-118442.38</v>
      </c>
      <c r="I9" s="19" t="str">
        <f aca="false">IF(ABS((D9-E9)-H9)&lt;0.01,"OK","CHECK")</f>
        <v>OK</v>
      </c>
    </row>
    <row r="10" customFormat="false" ht="15" hidden="false" customHeight="false" outlineLevel="0" collapsed="false">
      <c r="A10" s="22" t="n">
        <v>46203</v>
      </c>
      <c r="B10" s="12" t="n">
        <v>27</v>
      </c>
      <c r="C10" s="15" t="n">
        <v>7684250</v>
      </c>
      <c r="D10" s="17" t="n">
        <v>5512147.6</v>
      </c>
      <c r="E10" s="17" t="n">
        <v>5596932.97</v>
      </c>
      <c r="F10" s="17" t="n">
        <v>52975.36</v>
      </c>
      <c r="G10" s="17" t="n">
        <v>-137760.73</v>
      </c>
      <c r="H10" s="17" t="n">
        <f aca="false">F10+G10</f>
        <v>-84785.37</v>
      </c>
      <c r="I10" s="19" t="str">
        <f aca="false">IF(ABS((D10-E10)-H10)&lt;0.01,"OK","CHECK")</f>
        <v>OK</v>
      </c>
    </row>
    <row r="11" customFormat="false" ht="15" hidden="false" customHeight="false" outlineLevel="0" collapsed="false">
      <c r="A11" s="22" t="n">
        <v>46234</v>
      </c>
      <c r="B11" s="12" t="n">
        <v>23</v>
      </c>
      <c r="C11" s="15" t="n">
        <v>6777850</v>
      </c>
      <c r="D11" s="17" t="n">
        <v>5476964.55</v>
      </c>
      <c r="E11" s="17" t="n">
        <v>5531244.37</v>
      </c>
      <c r="F11" s="17" t="n">
        <v>53975.73</v>
      </c>
      <c r="G11" s="17" t="n">
        <v>-108255.55</v>
      </c>
      <c r="H11" s="17" t="n">
        <f aca="false">F11+G11</f>
        <v>-54279.82</v>
      </c>
      <c r="I11" s="19" t="str">
        <f aca="false">IF(ABS((D11-E11)-H11)&lt;0.01,"OK","CHECK")</f>
        <v>OK</v>
      </c>
    </row>
    <row r="12" customFormat="false" ht="15" hidden="false" customHeight="false" outlineLevel="0" collapsed="false">
      <c r="A12" s="22" t="n">
        <v>46265</v>
      </c>
      <c r="B12" s="12" t="n">
        <v>19</v>
      </c>
      <c r="C12" s="15" t="n">
        <v>5825900</v>
      </c>
      <c r="D12" s="17" t="n">
        <v>5074334.9</v>
      </c>
      <c r="E12" s="17" t="n">
        <v>5125787.79</v>
      </c>
      <c r="F12" s="17" t="n">
        <v>39658.57</v>
      </c>
      <c r="G12" s="17" t="n">
        <v>-91111.46</v>
      </c>
      <c r="H12" s="17" t="n">
        <f aca="false">F12+G12</f>
        <v>-51452.89</v>
      </c>
      <c r="I12" s="19" t="str">
        <f aca="false">IF(ABS((D12-E12)-H12)&lt;0.01,"OK","CHECK")</f>
        <v>OK</v>
      </c>
    </row>
    <row r="13" customFormat="false" ht="15" hidden="false" customHeight="false" outlineLevel="0" collapsed="false">
      <c r="A13" s="22" t="n">
        <v>46295</v>
      </c>
      <c r="B13" s="12" t="n">
        <v>17</v>
      </c>
      <c r="C13" s="15" t="n">
        <v>5529250</v>
      </c>
      <c r="D13" s="17" t="n">
        <v>5039377</v>
      </c>
      <c r="E13" s="17" t="n">
        <v>5083985.34</v>
      </c>
      <c r="F13" s="17" t="n">
        <v>40984.05</v>
      </c>
      <c r="G13" s="17" t="n">
        <v>-85592.39</v>
      </c>
      <c r="H13" s="17" t="n">
        <f aca="false">F13+G13</f>
        <v>-44608.34</v>
      </c>
      <c r="I13" s="19" t="str">
        <f aca="false">IF(ABS((D13-E13)-H13)&lt;0.01,"OK","CHECK")</f>
        <v>OK</v>
      </c>
    </row>
  </sheetData>
  <autoFilter ref="A1:I1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52"/>
  </cols>
  <sheetData>
    <row r="1" customFormat="false" ht="15" hidden="false" customHeight="false" outlineLevel="0" collapsed="false">
      <c r="A1" s="18" t="s">
        <v>196</v>
      </c>
      <c r="B1" s="18" t="s">
        <v>1047</v>
      </c>
      <c r="C1" s="18" t="s">
        <v>1048</v>
      </c>
    </row>
    <row r="2" customFormat="false" ht="15" hidden="false" customHeight="false" outlineLevel="0" collapsed="false">
      <c r="A2" s="6" t="s">
        <v>201</v>
      </c>
      <c r="B2" s="6" t="s">
        <v>1049</v>
      </c>
      <c r="C2" s="6" t="s">
        <v>1050</v>
      </c>
    </row>
    <row r="3" customFormat="false" ht="15" hidden="false" customHeight="false" outlineLevel="0" collapsed="false">
      <c r="A3" s="6" t="s">
        <v>203</v>
      </c>
      <c r="B3" s="6" t="s">
        <v>1051</v>
      </c>
      <c r="C3" s="6" t="s">
        <v>1052</v>
      </c>
    </row>
    <row r="4" customFormat="false" ht="15" hidden="false" customHeight="false" outlineLevel="0" collapsed="false">
      <c r="A4" s="6" t="s">
        <v>204</v>
      </c>
      <c r="B4" s="6" t="s">
        <v>1053</v>
      </c>
      <c r="C4" s="6" t="s">
        <v>1054</v>
      </c>
    </row>
    <row r="5" customFormat="false" ht="15" hidden="false" customHeight="false" outlineLevel="0" collapsed="false">
      <c r="A5" s="6" t="s">
        <v>217</v>
      </c>
      <c r="B5" s="6" t="s">
        <v>1055</v>
      </c>
      <c r="C5" s="6" t="s">
        <v>1054</v>
      </c>
    </row>
    <row r="6" customFormat="false" ht="15" hidden="false" customHeight="false" outlineLevel="0" collapsed="false">
      <c r="A6" s="6" t="s">
        <v>218</v>
      </c>
      <c r="B6" s="6" t="s">
        <v>1056</v>
      </c>
      <c r="C6" s="6" t="s">
        <v>1054</v>
      </c>
    </row>
    <row r="7" customFormat="false" ht="15" hidden="false" customHeight="false" outlineLevel="0" collapsed="false">
      <c r="A7" s="6" t="s">
        <v>205</v>
      </c>
      <c r="B7" s="6" t="s">
        <v>1057</v>
      </c>
      <c r="C7" s="6" t="s">
        <v>1058</v>
      </c>
    </row>
    <row r="8" customFormat="false" ht="15" hidden="false" customHeight="false" outlineLevel="0" collapsed="false">
      <c r="A8" s="6" t="s">
        <v>206</v>
      </c>
      <c r="B8" s="6" t="s">
        <v>1059</v>
      </c>
      <c r="C8" s="6" t="s">
        <v>1060</v>
      </c>
    </row>
    <row r="9" customFormat="false" ht="15" hidden="false" customHeight="false" outlineLevel="0" collapsed="false">
      <c r="A9" s="6" t="s">
        <v>207</v>
      </c>
      <c r="B9" s="6" t="s">
        <v>1061</v>
      </c>
      <c r="C9" s="6" t="s">
        <v>1062</v>
      </c>
    </row>
    <row r="10" customFormat="false" ht="15" hidden="false" customHeight="false" outlineLevel="0" collapsed="false">
      <c r="A10" s="6" t="s">
        <v>16</v>
      </c>
      <c r="B10" s="6" t="s">
        <v>1063</v>
      </c>
      <c r="C10" s="6" t="s">
        <v>1064</v>
      </c>
    </row>
  </sheetData>
  <autoFilter ref="A1:C1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2026-10-27T20:39:05Z</dcterms:created>
  <dc:creator>openpyxl</dc:creator>
  <dc:description/>
  <dc:language>en-US</dc:language>
  <cp:lastModifiedBy/>
  <dcterms:modified xsi:type="dcterms:W3CDTF">2026-10-27T20:39:05Z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